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20" windowWidth="14745" windowHeight="13170" tabRatio="906" activeTab="2"/>
  </bookViews>
  <sheets>
    <sheet name="ANNUAL 2004 - 2018" sheetId="1" r:id="rId1"/>
    <sheet name="JAN BY DAY 2012-2018" sheetId="2" r:id="rId2"/>
    <sheet name="FEB BY DAY 2012-2018" sheetId="3" r:id="rId3"/>
    <sheet name="MAR BY DAY 2012-2018" sheetId="4" r:id="rId4"/>
    <sheet name="APR BY DAY 2012-2018" sheetId="5" r:id="rId5"/>
    <sheet name="MAY BY DAY 2012-2018" sheetId="6" r:id="rId6"/>
    <sheet name="JUNE BY DAY 2012-2018" sheetId="7" r:id="rId7"/>
    <sheet name="JULY BY DAY 2012-2018" sheetId="8" r:id="rId8"/>
    <sheet name="AUGUST BY DAY 2012-2018" sheetId="9" r:id="rId9"/>
    <sheet name="SEPTEMBER BY DAY 2012-2018" sheetId="10" r:id="rId10"/>
    <sheet name="OCTOBER BY DAY 2012-2018" sheetId="11" r:id="rId11"/>
    <sheet name="NOVEMBER BY DAY 2012-2018" sheetId="12" r:id="rId12"/>
    <sheet name="DECEMBER BY DAY 2012-2018" sheetId="13" r:id="rId13"/>
    <sheet name="DEC BY DAY 2011-2012" sheetId="14" r:id="rId14"/>
  </sheets>
  <calcPr calcId="145621"/>
  <customWorkbookViews>
    <customWorkbookView name="Courtemanche, Mike - Personal View" guid="{6828C9CD-F0DF-4095-BFAF-9186B4B82A2A}" mergeInterval="0" personalView="1" maximized="1" windowWidth="1680" windowHeight="805" tabRatio="906" activeSheetId="2"/>
  </customWorkbookViews>
</workbook>
</file>

<file path=xl/calcChain.xml><?xml version="1.0" encoding="utf-8"?>
<calcChain xmlns="http://schemas.openxmlformats.org/spreadsheetml/2006/main">
  <c r="Z25" i="3" l="1"/>
  <c r="Z26" i="3"/>
  <c r="Z23" i="3" l="1"/>
  <c r="Z22" i="3"/>
  <c r="Z19" i="3" l="1"/>
  <c r="Z18" i="3" l="1"/>
  <c r="Z17" i="3" l="1"/>
  <c r="Z16" i="3" l="1"/>
  <c r="Z15" i="3"/>
  <c r="Z13" i="3" l="1"/>
  <c r="Z12" i="3"/>
  <c r="Z11" i="3"/>
  <c r="Z10" i="3" l="1"/>
  <c r="Z9" i="3" l="1"/>
  <c r="Z8" i="3"/>
  <c r="Z5" i="3" l="1"/>
  <c r="Z4" i="3" l="1"/>
  <c r="Z34" i="2" l="1"/>
  <c r="Z32" i="2" l="1"/>
  <c r="Z29" i="2" l="1"/>
  <c r="Z28" i="2" l="1"/>
  <c r="Z27" i="2"/>
  <c r="Z26" i="2" l="1"/>
  <c r="Z25" i="2" l="1"/>
  <c r="Z22" i="2" l="1"/>
  <c r="Z21" i="2" l="1"/>
  <c r="Z20" i="2"/>
  <c r="Z19" i="2" l="1"/>
  <c r="Z15" i="2" l="1"/>
  <c r="Z14" i="2"/>
  <c r="Z13" i="2"/>
  <c r="Z12" i="2"/>
  <c r="Z11" i="2"/>
  <c r="Z8" i="2"/>
  <c r="Z7" i="2"/>
  <c r="Z6" i="2"/>
  <c r="Z5" i="2"/>
  <c r="B17" i="1" l="1"/>
  <c r="Y5" i="13" l="1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4" i="13"/>
  <c r="Z37" i="13"/>
  <c r="Z36" i="13"/>
  <c r="AA36" i="13" s="1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4" i="12"/>
  <c r="Z37" i="12"/>
  <c r="AA36" i="12"/>
  <c r="Z36" i="12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4" i="11"/>
  <c r="Z37" i="11"/>
  <c r="Z36" i="11"/>
  <c r="AA36" i="11" s="1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4" i="10"/>
  <c r="Z37" i="10" s="1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4" i="9"/>
  <c r="Z37" i="9"/>
  <c r="Z36" i="9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4" i="8"/>
  <c r="Z37" i="8"/>
  <c r="Z36" i="8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4" i="7"/>
  <c r="Z37" i="7"/>
  <c r="AA36" i="7"/>
  <c r="Z36" i="7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4" i="6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4" i="5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4" i="4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4" i="2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4" i="3"/>
  <c r="Z36" i="10" l="1"/>
  <c r="AA36" i="10" s="1"/>
  <c r="Z37" i="6"/>
  <c r="Z36" i="6"/>
  <c r="AA36" i="6" s="1"/>
  <c r="Z37" i="5"/>
  <c r="AA36" i="5"/>
  <c r="Z36" i="5"/>
  <c r="Z37" i="4"/>
  <c r="Z36" i="4"/>
  <c r="AA36" i="4" s="1"/>
  <c r="Z37" i="3"/>
  <c r="Z36" i="3"/>
  <c r="B4" i="1" s="1"/>
  <c r="B16" i="1" s="1"/>
  <c r="Z37" i="2" l="1"/>
  <c r="Z36" i="2"/>
  <c r="AA36" i="2" l="1"/>
  <c r="B3" i="1"/>
  <c r="S37" i="7" l="1"/>
  <c r="S37" i="9" l="1"/>
  <c r="S37" i="8" l="1"/>
  <c r="S37" i="4" l="1"/>
  <c r="O36" i="3" l="1"/>
  <c r="J37" i="13" l="1"/>
  <c r="G36" i="13"/>
  <c r="K36" i="13"/>
  <c r="K36" i="12"/>
  <c r="G36" i="12"/>
  <c r="G36" i="11"/>
  <c r="K36" i="11"/>
  <c r="G36" i="10"/>
  <c r="K36" i="10"/>
  <c r="G36" i="9"/>
  <c r="K36" i="9"/>
  <c r="G36" i="8"/>
  <c r="K36" i="8"/>
  <c r="G36" i="7"/>
  <c r="K36" i="7"/>
  <c r="G36" i="6"/>
  <c r="K36" i="6"/>
  <c r="K36" i="5"/>
  <c r="G36" i="5"/>
  <c r="K36" i="4"/>
  <c r="G36" i="4"/>
  <c r="K36" i="3"/>
  <c r="G36" i="3"/>
  <c r="K36" i="2"/>
  <c r="J36" i="10" l="1"/>
  <c r="F11" i="1" s="1"/>
  <c r="F36" i="4" l="1"/>
  <c r="G5" i="1" s="1"/>
  <c r="F8" i="1" l="1"/>
  <c r="F4" i="1" l="1"/>
  <c r="V37" i="13" l="1"/>
  <c r="R37" i="13"/>
  <c r="N37" i="13"/>
  <c r="V36" i="13"/>
  <c r="C14" i="1" s="1"/>
  <c r="R36" i="13"/>
  <c r="N36" i="13"/>
  <c r="J36" i="13"/>
  <c r="V37" i="12"/>
  <c r="R37" i="12"/>
  <c r="N37" i="12"/>
  <c r="J37" i="12"/>
  <c r="V36" i="12"/>
  <c r="C13" i="1" s="1"/>
  <c r="R36" i="12"/>
  <c r="N36" i="12"/>
  <c r="J36" i="12"/>
  <c r="V37" i="11"/>
  <c r="R37" i="11"/>
  <c r="N37" i="11"/>
  <c r="J37" i="11"/>
  <c r="V36" i="11"/>
  <c r="C12" i="1" s="1"/>
  <c r="R36" i="11"/>
  <c r="N36" i="11"/>
  <c r="J36" i="11"/>
  <c r="V37" i="10"/>
  <c r="R37" i="10"/>
  <c r="S37" i="10" s="1"/>
  <c r="N37" i="10"/>
  <c r="J37" i="10"/>
  <c r="V36" i="10"/>
  <c r="C11" i="1" s="1"/>
  <c r="R36" i="10"/>
  <c r="D11" i="1" s="1"/>
  <c r="N36" i="10"/>
  <c r="V37" i="9"/>
  <c r="R37" i="9"/>
  <c r="N37" i="9"/>
  <c r="J37" i="9"/>
  <c r="V36" i="9"/>
  <c r="R36" i="9"/>
  <c r="N36" i="9"/>
  <c r="J36" i="9"/>
  <c r="V37" i="8"/>
  <c r="R37" i="8"/>
  <c r="N37" i="8"/>
  <c r="J37" i="8"/>
  <c r="V36" i="8"/>
  <c r="R36" i="8"/>
  <c r="N36" i="8"/>
  <c r="J36" i="8"/>
  <c r="V37" i="7"/>
  <c r="R37" i="7"/>
  <c r="N37" i="7"/>
  <c r="J37" i="7"/>
  <c r="V36" i="7"/>
  <c r="C8" i="1" s="1"/>
  <c r="R36" i="7"/>
  <c r="N36" i="7"/>
  <c r="J36" i="7"/>
  <c r="V37" i="6"/>
  <c r="R37" i="6"/>
  <c r="S37" i="6" s="1"/>
  <c r="N37" i="6"/>
  <c r="J37" i="6"/>
  <c r="V36" i="6"/>
  <c r="C7" i="1" s="1"/>
  <c r="R36" i="6"/>
  <c r="N36" i="6"/>
  <c r="J36" i="6"/>
  <c r="V37" i="5"/>
  <c r="R37" i="5"/>
  <c r="S37" i="5" s="1"/>
  <c r="N37" i="5"/>
  <c r="J37" i="5"/>
  <c r="V36" i="5"/>
  <c r="C6" i="1" s="1"/>
  <c r="R36" i="5"/>
  <c r="N36" i="5"/>
  <c r="J36" i="5"/>
  <c r="V37" i="4"/>
  <c r="R37" i="4"/>
  <c r="N37" i="4"/>
  <c r="J37" i="4"/>
  <c r="V36" i="4"/>
  <c r="C5" i="1" s="1"/>
  <c r="R36" i="4"/>
  <c r="D5" i="1" s="1"/>
  <c r="N36" i="4"/>
  <c r="O36" i="4" s="1"/>
  <c r="J36" i="4"/>
  <c r="V37" i="3"/>
  <c r="R37" i="3"/>
  <c r="N37" i="3"/>
  <c r="J37" i="3"/>
  <c r="V36" i="3"/>
  <c r="R36" i="3"/>
  <c r="D4" i="1" s="1"/>
  <c r="N36" i="3"/>
  <c r="E4" i="1" s="1"/>
  <c r="J36" i="3"/>
  <c r="C4" i="1" l="1"/>
  <c r="AA36" i="3"/>
  <c r="C9" i="1"/>
  <c r="AA36" i="8"/>
  <c r="C10" i="1"/>
  <c r="AA36" i="9"/>
  <c r="W36" i="13"/>
  <c r="D14" i="1"/>
  <c r="W36" i="12"/>
  <c r="D13" i="1"/>
  <c r="W36" i="11"/>
  <c r="D12" i="1"/>
  <c r="W36" i="10"/>
  <c r="W36" i="9"/>
  <c r="D10" i="1"/>
  <c r="W36" i="8"/>
  <c r="D9" i="1"/>
  <c r="W36" i="7"/>
  <c r="D8" i="1"/>
  <c r="W36" i="6"/>
  <c r="D7" i="1"/>
  <c r="W36" i="5"/>
  <c r="D6" i="1"/>
  <c r="S36" i="13"/>
  <c r="O36" i="13"/>
  <c r="O36" i="12"/>
  <c r="S36" i="12"/>
  <c r="S36" i="11"/>
  <c r="O36" i="11"/>
  <c r="O36" i="10"/>
  <c r="S36" i="10"/>
  <c r="S36" i="9"/>
  <c r="O36" i="9"/>
  <c r="O36" i="8"/>
  <c r="S36" i="8"/>
  <c r="S36" i="7"/>
  <c r="O36" i="7"/>
  <c r="O36" i="6"/>
  <c r="S36" i="6"/>
  <c r="E6" i="1"/>
  <c r="S36" i="5"/>
  <c r="O36" i="5"/>
  <c r="W36" i="3"/>
  <c r="S36" i="3"/>
  <c r="W36" i="4"/>
  <c r="S36" i="4"/>
  <c r="E7" i="1"/>
  <c r="E8" i="1"/>
  <c r="E9" i="1"/>
  <c r="E10" i="1"/>
  <c r="E11" i="1"/>
  <c r="E12" i="1"/>
  <c r="E13" i="1"/>
  <c r="E14" i="1"/>
  <c r="E5" i="1"/>
  <c r="F14" i="1"/>
  <c r="F13" i="1"/>
  <c r="F12" i="1"/>
  <c r="F9" i="1"/>
  <c r="F10" i="1"/>
  <c r="F7" i="1"/>
  <c r="F6" i="1"/>
  <c r="F5" i="1"/>
  <c r="F37" i="3"/>
  <c r="C37" i="3"/>
  <c r="F36" i="3"/>
  <c r="C36" i="3"/>
  <c r="F37" i="4"/>
  <c r="C37" i="4"/>
  <c r="C36" i="4"/>
  <c r="F37" i="5"/>
  <c r="C37" i="5"/>
  <c r="F36" i="5"/>
  <c r="C36" i="5"/>
  <c r="F37" i="6"/>
  <c r="C37" i="6"/>
  <c r="F36" i="6"/>
  <c r="G7" i="1" s="1"/>
  <c r="C36" i="6"/>
  <c r="F37" i="7"/>
  <c r="C37" i="7"/>
  <c r="F36" i="7"/>
  <c r="C36" i="7"/>
  <c r="F37" i="8"/>
  <c r="C37" i="8"/>
  <c r="F36" i="8"/>
  <c r="C36" i="8"/>
  <c r="V37" i="2"/>
  <c r="V36" i="2"/>
  <c r="C3" i="1" s="1"/>
  <c r="R37" i="2"/>
  <c r="R36" i="2"/>
  <c r="D3" i="1" s="1"/>
  <c r="N37" i="2"/>
  <c r="N36" i="2"/>
  <c r="O36" i="2" s="1"/>
  <c r="J37" i="2"/>
  <c r="J36" i="2"/>
  <c r="C16" i="1" l="1"/>
  <c r="D16" i="1"/>
  <c r="S36" i="2"/>
  <c r="W36" i="2"/>
  <c r="G8" i="1"/>
  <c r="G9" i="1"/>
  <c r="G6" i="1"/>
  <c r="G4" i="1"/>
  <c r="E3" i="1"/>
  <c r="E16" i="1" s="1"/>
  <c r="F3" i="1"/>
  <c r="F16" i="1" s="1"/>
  <c r="F37" i="2" l="1"/>
  <c r="C37" i="2"/>
  <c r="F36" i="11"/>
  <c r="G12" i="1" l="1"/>
  <c r="F37" i="13"/>
  <c r="C37" i="13"/>
  <c r="F36" i="13"/>
  <c r="C36" i="13"/>
  <c r="G14" i="1" l="1"/>
  <c r="F37" i="12"/>
  <c r="C37" i="12"/>
  <c r="F36" i="12"/>
  <c r="C36" i="12"/>
  <c r="G13" i="1" l="1"/>
  <c r="F37" i="11" l="1"/>
  <c r="C37" i="11"/>
  <c r="C36" i="11"/>
  <c r="F37" i="10" l="1"/>
  <c r="C37" i="10"/>
  <c r="F36" i="10"/>
  <c r="C36" i="10"/>
  <c r="G11" i="1" l="1"/>
  <c r="F37" i="9"/>
  <c r="C37" i="9"/>
  <c r="F36" i="9"/>
  <c r="C36" i="9"/>
  <c r="G10" i="1" l="1"/>
  <c r="C36" i="2"/>
  <c r="F36" i="2"/>
  <c r="G36" i="2" l="1"/>
  <c r="G3" i="1"/>
  <c r="G16" i="1" s="1"/>
  <c r="M16" i="1"/>
  <c r="N16" i="1"/>
  <c r="O16" i="1"/>
  <c r="P16" i="1"/>
  <c r="I16" i="1"/>
  <c r="J16" i="1"/>
  <c r="K16" i="1"/>
  <c r="L16" i="1"/>
  <c r="H16" i="1"/>
</calcChain>
</file>

<file path=xl/sharedStrings.xml><?xml version="1.0" encoding="utf-8"?>
<sst xmlns="http://schemas.openxmlformats.org/spreadsheetml/2006/main" count="2872" uniqueCount="46">
  <si>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</si>
  <si>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</si>
  <si>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</si>
  <si>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</si>
  <si>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</si>
  <si>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</si>
  <si>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</si>
  <si>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</si>
  <si>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</si>
  <si>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</si>
  <si>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</si>
  <si>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</si>
  <si>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BACKGROUND CHECKS</t>
  </si>
  <si>
    <t>TOTAL</t>
  </si>
  <si>
    <t>DECEMBER</t>
  </si>
  <si>
    <t>Date</t>
  </si>
  <si>
    <t>Day</t>
  </si>
  <si>
    <t>Records</t>
  </si>
  <si>
    <t>THU</t>
  </si>
  <si>
    <t>SAT</t>
  </si>
  <si>
    <t>FRI</t>
  </si>
  <si>
    <t>SUN</t>
  </si>
  <si>
    <t>MON</t>
  </si>
  <si>
    <t>TUE</t>
  </si>
  <si>
    <t>WED</t>
  </si>
  <si>
    <t>JANUARY</t>
  </si>
  <si>
    <t>FEBRUARY</t>
  </si>
  <si>
    <t>MARCH</t>
  </si>
  <si>
    <t>APRIL</t>
  </si>
  <si>
    <t>JUNE</t>
  </si>
  <si>
    <t>JULY</t>
  </si>
  <si>
    <t>AUGUST</t>
  </si>
  <si>
    <t>AVERAGE</t>
  </si>
  <si>
    <t>SEPTEMBER</t>
  </si>
  <si>
    <t>OCTOBER</t>
  </si>
  <si>
    <t>NOVEMBER</t>
  </si>
  <si>
    <t>% + / -</t>
  </si>
  <si>
    <t>from Prev Yr</t>
  </si>
  <si>
    <t>THUR</t>
  </si>
  <si>
    <t>DAILY AVERAGE</t>
  </si>
  <si>
    <t>CLOSED</t>
  </si>
  <si>
    <t>Thanksgiving Weekend</t>
  </si>
  <si>
    <t>from Prev Year to Date</t>
  </si>
  <si>
    <t>As of:</t>
  </si>
  <si>
    <t xml:space="preserve">Irma </t>
  </si>
  <si>
    <t>Hurricane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</si>
</sst>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5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4" fontId="5" fillId="4" borderId="8" xfId="0" applyNumberFormat="1" applyFont="1" applyFill="1" applyBorder="1" applyAlignment="1">
      <alignment horizontal="center"/>
    </xf>
    <xf numFmtId="14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 vertical="center"/>
    </xf>
    <xf numFmtId="14" fontId="5" fillId="3" borderId="8" xfId="0" applyNumberFormat="1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 vertical="center"/>
    </xf>
    <xf numFmtId="14" fontId="5" fillId="4" borderId="1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/>
    </xf>
    <xf numFmtId="14" fontId="5" fillId="4" borderId="14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/>
    </xf>
    <xf numFmtId="14" fontId="5" fillId="3" borderId="14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3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5" fillId="5" borderId="1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 vertical="center"/>
    </xf>
    <xf numFmtId="0" fontId="0" fillId="3" borderId="0" xfId="0" applyFill="1" applyBorder="1"/>
    <xf numFmtId="3" fontId="5" fillId="5" borderId="12" xfId="0" applyNumberFormat="1" applyFont="1" applyFill="1" applyBorder="1" applyAlignment="1">
      <alignment horizontal="center"/>
    </xf>
    <xf numFmtId="14" fontId="5" fillId="6" borderId="11" xfId="0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3" fontId="4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14" fontId="5" fillId="7" borderId="0" xfId="0" applyNumberFormat="1" applyFont="1" applyFill="1" applyBorder="1" applyAlignment="1">
      <alignment horizontal="center"/>
    </xf>
    <xf numFmtId="3" fontId="9" fillId="7" borderId="0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3" borderId="25" xfId="0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10" fontId="0" fillId="5" borderId="12" xfId="0" applyNumberFormat="1" applyFill="1" applyBorder="1" applyAlignment="1">
      <alignment horizontal="center"/>
    </xf>
    <xf numFmtId="0" fontId="0" fillId="0" borderId="24" xfId="0" applyBorder="1"/>
    <xf numFmtId="3" fontId="4" fillId="5" borderId="14" xfId="0" applyNumberFormat="1" applyFont="1" applyFill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10" fontId="0" fillId="5" borderId="15" xfId="0" applyNumberFormat="1" applyFill="1" applyBorder="1" applyAlignment="1">
      <alignment horizontal="center"/>
    </xf>
    <xf numFmtId="0" fontId="0" fillId="3" borderId="24" xfId="0" applyFill="1" applyBorder="1"/>
    <xf numFmtId="10" fontId="0" fillId="0" borderId="15" xfId="0" applyNumberForma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16" xfId="0" applyFill="1" applyBorder="1"/>
    <xf numFmtId="3" fontId="8" fillId="3" borderId="12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/>
    </xf>
    <xf numFmtId="10" fontId="0" fillId="6" borderId="12" xfId="0" applyNumberForma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2" xfId="0" applyNumberFormat="1" applyFill="1" applyBorder="1" applyAlignment="1">
      <alignment horizontal="center"/>
    </xf>
    <xf numFmtId="3" fontId="4" fillId="3" borderId="26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 vertical="center"/>
    </xf>
    <xf numFmtId="3" fontId="9" fillId="5" borderId="25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3" fontId="4" fillId="5" borderId="15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0" fontId="0" fillId="3" borderId="23" xfId="0" applyFill="1" applyBorder="1"/>
    <xf numFmtId="0" fontId="0" fillId="0" borderId="23" xfId="0" applyBorder="1"/>
    <xf numFmtId="0" fontId="0" fillId="3" borderId="27" xfId="0" applyFill="1" applyBorder="1"/>
    <xf numFmtId="0" fontId="0" fillId="3" borderId="28" xfId="0" applyFill="1" applyBorder="1"/>
    <xf numFmtId="0" fontId="0" fillId="0" borderId="28" xfId="0" applyBorder="1" applyAlignment="1">
      <alignment horizontal="center"/>
    </xf>
    <xf numFmtId="0" fontId="0" fillId="0" borderId="27" xfId="0" applyBorder="1"/>
    <xf numFmtId="0" fontId="7" fillId="0" borderId="28" xfId="0" applyFont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14" fontId="5" fillId="7" borderId="11" xfId="0" applyNumberFormat="1" applyFont="1" applyFill="1" applyBorder="1" applyAlignment="1">
      <alignment horizontal="center"/>
    </xf>
    <xf numFmtId="3" fontId="9" fillId="7" borderId="12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14" fontId="5" fillId="7" borderId="24" xfId="0" applyNumberFormat="1" applyFont="1" applyFill="1" applyBorder="1" applyAlignment="1">
      <alignment horizontal="center"/>
    </xf>
    <xf numFmtId="3" fontId="9" fillId="7" borderId="16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0" xfId="0" applyFill="1" applyBorder="1"/>
    <xf numFmtId="0" fontId="0" fillId="0" borderId="16" xfId="0" applyFill="1" applyBorder="1"/>
    <xf numFmtId="3" fontId="4" fillId="7" borderId="1" xfId="0" applyNumberFormat="1" applyFont="1" applyFill="1" applyBorder="1" applyAlignment="1">
      <alignment horizontal="center"/>
    </xf>
    <xf numFmtId="0" fontId="0" fillId="0" borderId="16" xfId="0" applyBorder="1"/>
    <xf numFmtId="3" fontId="5" fillId="6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/>
    <xf numFmtId="14" fontId="5" fillId="6" borderId="1" xfId="0" applyNumberFormat="1" applyFont="1" applyFill="1" applyBorder="1" applyAlignment="1"/>
    <xf numFmtId="3" fontId="4" fillId="5" borderId="29" xfId="0" applyNumberFormat="1" applyFont="1" applyFill="1" applyBorder="1" applyAlignment="1">
      <alignment horizontal="center"/>
    </xf>
    <xf numFmtId="14" fontId="5" fillId="7" borderId="11" xfId="0" applyNumberFormat="1" applyFont="1" applyFill="1" applyBorder="1" applyAlignment="1"/>
    <xf numFmtId="14" fontId="5" fillId="6" borderId="12" xfId="0" applyNumberFormat="1" applyFont="1" applyFill="1" applyBorder="1" applyAlignment="1"/>
    <xf numFmtId="3" fontId="8" fillId="5" borderId="15" xfId="0" applyNumberFormat="1" applyFont="1" applyFill="1" applyBorder="1" applyAlignment="1">
      <alignment horizontal="center" vertical="center"/>
    </xf>
    <xf numFmtId="14" fontId="5" fillId="6" borderId="11" xfId="0" applyNumberFormat="1" applyFont="1" applyFill="1" applyBorder="1" applyAlignment="1"/>
    <xf numFmtId="3" fontId="0" fillId="2" borderId="0" xfId="0" applyNumberFormat="1" applyFill="1" applyBorder="1" applyAlignment="1">
      <alignment horizontal="center" vertical="center"/>
    </xf>
    <xf numFmtId="3" fontId="8" fillId="8" borderId="1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6" fillId="10" borderId="1" xfId="0" applyNumberFormat="1" applyFont="1" applyFill="1" applyBorder="1" applyAlignment="1">
      <alignment horizontal="center" vertical="center"/>
    </xf>
    <xf numFmtId="3" fontId="6" fillId="10" borderId="12" xfId="0" applyNumberFormat="1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/>
    </xf>
    <xf numFmtId="10" fontId="7" fillId="5" borderId="12" xfId="0" applyNumberFormat="1" applyFont="1" applyFill="1" applyBorder="1" applyAlignment="1">
      <alignment horizontal="center"/>
    </xf>
    <xf numFmtId="14" fontId="5" fillId="5" borderId="30" xfId="0" applyNumberFormat="1" applyFont="1" applyFill="1" applyBorder="1" applyAlignment="1">
      <alignment horizontal="center"/>
    </xf>
    <xf numFmtId="14" fontId="5" fillId="5" borderId="22" xfId="0" applyNumberFormat="1" applyFont="1" applyFill="1" applyBorder="1" applyAlignment="1">
      <alignment horizontal="center"/>
    </xf>
    <xf numFmtId="3" fontId="6" fillId="5" borderId="22" xfId="0" applyNumberFormat="1" applyFont="1" applyFill="1" applyBorder="1" applyAlignment="1">
      <alignment horizontal="center" vertical="center"/>
    </xf>
    <xf numFmtId="14" fontId="5" fillId="6" borderId="32" xfId="0" applyNumberFormat="1" applyFont="1" applyFill="1" applyBorder="1" applyAlignment="1">
      <alignment horizontal="center"/>
    </xf>
    <xf numFmtId="14" fontId="5" fillId="6" borderId="33" xfId="0" applyNumberFormat="1" applyFont="1" applyFill="1" applyBorder="1" applyAlignment="1">
      <alignment horizontal="center"/>
    </xf>
    <xf numFmtId="10" fontId="0" fillId="6" borderId="34" xfId="0" applyNumberForma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4" fontId="5" fillId="5" borderId="36" xfId="0" applyNumberFormat="1" applyFont="1" applyFill="1" applyBorder="1" applyAlignment="1">
      <alignment horizontal="center"/>
    </xf>
    <xf numFmtId="14" fontId="5" fillId="5" borderId="37" xfId="0" applyNumberFormat="1" applyFont="1" applyFill="1" applyBorder="1" applyAlignment="1">
      <alignment horizontal="center"/>
    </xf>
    <xf numFmtId="3" fontId="6" fillId="5" borderId="37" xfId="0" applyNumberFormat="1" applyFont="1" applyFill="1" applyBorder="1" applyAlignment="1">
      <alignment horizontal="center" vertical="center"/>
    </xf>
    <xf numFmtId="14" fontId="5" fillId="5" borderId="38" xfId="0" applyNumberFormat="1" applyFont="1" applyFill="1" applyBorder="1" applyAlignment="1">
      <alignment horizontal="center"/>
    </xf>
    <xf numFmtId="14" fontId="5" fillId="5" borderId="39" xfId="0" applyNumberFormat="1" applyFont="1" applyFill="1" applyBorder="1" applyAlignment="1">
      <alignment horizontal="center"/>
    </xf>
    <xf numFmtId="14" fontId="5" fillId="5" borderId="40" xfId="0" applyNumberFormat="1" applyFont="1" applyFill="1" applyBorder="1" applyAlignment="1">
      <alignment horizontal="center"/>
    </xf>
    <xf numFmtId="3" fontId="6" fillId="5" borderId="40" xfId="0" applyNumberFormat="1" applyFont="1" applyFill="1" applyBorder="1" applyAlignment="1">
      <alignment horizontal="center" vertical="center"/>
    </xf>
    <xf numFmtId="14" fontId="5" fillId="3" borderId="30" xfId="0" applyNumberFormat="1" applyFont="1" applyFill="1" applyBorder="1" applyAlignment="1">
      <alignment horizontal="center"/>
    </xf>
    <xf numFmtId="14" fontId="5" fillId="3" borderId="22" xfId="0" applyNumberFormat="1" applyFont="1" applyFill="1" applyBorder="1" applyAlignment="1">
      <alignment horizontal="center"/>
    </xf>
    <xf numFmtId="10" fontId="0" fillId="0" borderId="44" xfId="0" applyNumberFormat="1" applyBorder="1" applyAlignment="1">
      <alignment horizontal="center"/>
    </xf>
    <xf numFmtId="3" fontId="9" fillId="6" borderId="33" xfId="0" applyNumberFormat="1" applyFont="1" applyFill="1" applyBorder="1" applyAlignment="1">
      <alignment horizontal="center" vertical="center"/>
    </xf>
    <xf numFmtId="14" fontId="5" fillId="3" borderId="36" xfId="0" applyNumberFormat="1" applyFont="1" applyFill="1" applyBorder="1" applyAlignment="1">
      <alignment horizontal="center"/>
    </xf>
    <xf numFmtId="14" fontId="5" fillId="3" borderId="37" xfId="0" applyNumberFormat="1" applyFont="1" applyFill="1" applyBorder="1" applyAlignment="1">
      <alignment horizontal="center"/>
    </xf>
    <xf numFmtId="3" fontId="9" fillId="3" borderId="37" xfId="0" applyNumberFormat="1" applyFont="1" applyFill="1" applyBorder="1" applyAlignment="1">
      <alignment horizontal="center" vertical="center"/>
    </xf>
    <xf numFmtId="14" fontId="5" fillId="3" borderId="39" xfId="0" applyNumberFormat="1" applyFont="1" applyFill="1" applyBorder="1" applyAlignment="1">
      <alignment horizontal="center"/>
    </xf>
    <xf numFmtId="14" fontId="5" fillId="3" borderId="40" xfId="0" applyNumberFormat="1" applyFont="1" applyFill="1" applyBorder="1" applyAlignment="1">
      <alignment horizontal="center"/>
    </xf>
    <xf numFmtId="3" fontId="9" fillId="3" borderId="40" xfId="0" applyNumberFormat="1" applyFont="1" applyFill="1" applyBorder="1" applyAlignment="1">
      <alignment horizontal="center" vertical="center"/>
    </xf>
    <xf numFmtId="10" fontId="0" fillId="5" borderId="44" xfId="0" applyNumberFormat="1" applyFill="1" applyBorder="1" applyAlignment="1">
      <alignment horizontal="center"/>
    </xf>
    <xf numFmtId="14" fontId="5" fillId="5" borderId="35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 vertical="center"/>
    </xf>
    <xf numFmtId="10" fontId="0" fillId="0" borderId="31" xfId="0" applyNumberFormat="1" applyBorder="1" applyAlignment="1">
      <alignment horizontal="center"/>
    </xf>
    <xf numFmtId="14" fontId="5" fillId="3" borderId="46" xfId="0" applyNumberFormat="1" applyFont="1" applyFill="1" applyBorder="1" applyAlignment="1">
      <alignment horizontal="center"/>
    </xf>
    <xf numFmtId="14" fontId="5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>
      <alignment horizontal="center" vertical="center"/>
    </xf>
    <xf numFmtId="10" fontId="0" fillId="0" borderId="34" xfId="0" applyNumberFormat="1" applyFill="1" applyBorder="1" applyAlignment="1">
      <alignment horizontal="center"/>
    </xf>
    <xf numFmtId="3" fontId="6" fillId="3" borderId="37" xfId="0" applyNumberFormat="1" applyFont="1" applyFill="1" applyBorder="1" applyAlignment="1">
      <alignment horizontal="center" vertical="center"/>
    </xf>
    <xf numFmtId="14" fontId="5" fillId="3" borderId="38" xfId="0" applyNumberFormat="1" applyFont="1" applyFill="1" applyBorder="1" applyAlignment="1">
      <alignment horizontal="center"/>
    </xf>
    <xf numFmtId="3" fontId="6" fillId="3" borderId="40" xfId="0" applyNumberFormat="1" applyFont="1" applyFill="1" applyBorder="1" applyAlignment="1">
      <alignment horizontal="center" vertical="center"/>
    </xf>
    <xf numFmtId="14" fontId="5" fillId="0" borderId="40" xfId="0" applyNumberFormat="1" applyFont="1" applyFill="1" applyBorder="1" applyAlignment="1">
      <alignment horizontal="center"/>
    </xf>
    <xf numFmtId="3" fontId="6" fillId="0" borderId="40" xfId="0" applyNumberFormat="1" applyFont="1" applyFill="1" applyBorder="1" applyAlignment="1">
      <alignment horizontal="center" vertical="center"/>
    </xf>
    <xf numFmtId="14" fontId="5" fillId="5" borderId="46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center" vertical="center"/>
    </xf>
    <xf numFmtId="10" fontId="0" fillId="5" borderId="34" xfId="0" applyNumberFormat="1" applyFill="1" applyBorder="1" applyAlignment="1">
      <alignment horizontal="center"/>
    </xf>
    <xf numFmtId="14" fontId="5" fillId="3" borderId="33" xfId="0" applyNumberFormat="1" applyFont="1" applyFill="1" applyBorder="1" applyAlignment="1">
      <alignment horizontal="center"/>
    </xf>
    <xf numFmtId="3" fontId="6" fillId="3" borderId="33" xfId="0" applyNumberFormat="1" applyFont="1" applyFill="1" applyBorder="1" applyAlignment="1">
      <alignment horizontal="center" vertical="center"/>
    </xf>
    <xf numFmtId="10" fontId="0" fillId="0" borderId="34" xfId="0" applyNumberFormat="1" applyBorder="1" applyAlignment="1">
      <alignment horizontal="center"/>
    </xf>
    <xf numFmtId="14" fontId="5" fillId="3" borderId="35" xfId="0" applyNumberFormat="1" applyFont="1" applyFill="1" applyBorder="1" applyAlignment="1">
      <alignment horizontal="center"/>
    </xf>
    <xf numFmtId="3" fontId="9" fillId="5" borderId="34" xfId="0" applyNumberFormat="1" applyFont="1" applyFill="1" applyBorder="1" applyAlignment="1">
      <alignment horizontal="center" vertical="center"/>
    </xf>
    <xf numFmtId="3" fontId="9" fillId="5" borderId="48" xfId="0" applyNumberFormat="1" applyFont="1" applyFill="1" applyBorder="1" applyAlignment="1">
      <alignment horizontal="center" vertical="center"/>
    </xf>
    <xf numFmtId="3" fontId="9" fillId="5" borderId="49" xfId="0" applyNumberFormat="1" applyFont="1" applyFill="1" applyBorder="1" applyAlignment="1">
      <alignment horizontal="center" vertical="center"/>
    </xf>
    <xf numFmtId="3" fontId="9" fillId="5" borderId="31" xfId="0" applyNumberFormat="1" applyFont="1" applyFill="1" applyBorder="1" applyAlignment="1">
      <alignment horizontal="center" vertical="center"/>
    </xf>
    <xf numFmtId="14" fontId="5" fillId="5" borderId="50" xfId="0" applyNumberFormat="1" applyFont="1" applyFill="1" applyBorder="1" applyAlignment="1">
      <alignment horizontal="center"/>
    </xf>
    <xf numFmtId="3" fontId="9" fillId="5" borderId="51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vertical="center"/>
    </xf>
    <xf numFmtId="14" fontId="3" fillId="2" borderId="5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3" fontId="6" fillId="3" borderId="25" xfId="0" applyNumberFormat="1" applyFont="1" applyFill="1" applyBorder="1" applyAlignment="1">
      <alignment horizontal="center" vertical="center"/>
    </xf>
    <xf numFmtId="3" fontId="6" fillId="3" borderId="44" xfId="0" applyNumberFormat="1" applyFont="1" applyFill="1" applyBorder="1" applyAlignment="1">
      <alignment horizontal="center" vertical="center"/>
    </xf>
    <xf numFmtId="14" fontId="5" fillId="3" borderId="55" xfId="0" applyNumberFormat="1" applyFont="1" applyFill="1" applyBorder="1" applyAlignment="1">
      <alignment horizontal="center"/>
    </xf>
    <xf numFmtId="14" fontId="5" fillId="3" borderId="56" xfId="0" applyNumberFormat="1" applyFont="1" applyFill="1" applyBorder="1" applyAlignment="1">
      <alignment horizontal="center"/>
    </xf>
    <xf numFmtId="14" fontId="5" fillId="3" borderId="54" xfId="0" applyNumberFormat="1" applyFont="1" applyFill="1" applyBorder="1" applyAlignment="1">
      <alignment horizontal="center"/>
    </xf>
    <xf numFmtId="3" fontId="6" fillId="3" borderId="51" xfId="0" applyNumberFormat="1" applyFont="1" applyFill="1" applyBorder="1" applyAlignment="1">
      <alignment horizontal="center" vertical="center"/>
    </xf>
    <xf numFmtId="3" fontId="13" fillId="3" borderId="37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7" fillId="2" borderId="57" xfId="0" applyNumberFormat="1" applyFont="1" applyFill="1" applyBorder="1" applyAlignment="1">
      <alignment horizontal="center" vertical="center"/>
    </xf>
    <xf numFmtId="3" fontId="15" fillId="2" borderId="33" xfId="0" applyNumberFormat="1" applyFont="1" applyFill="1" applyBorder="1" applyAlignment="1">
      <alignment horizontal="center" vertical="center"/>
    </xf>
    <xf numFmtId="0" fontId="0" fillId="0" borderId="12" xfId="0" applyBorder="1"/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Border="1" applyAlignment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18" xfId="0" applyBorder="1" applyAlignment="1"/>
    <xf numFmtId="0" fontId="4" fillId="3" borderId="21" xfId="0" applyFont="1" applyFill="1" applyBorder="1" applyAlignment="1">
      <alignment horizontal="center"/>
    </xf>
    <xf numFmtId="10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10" fontId="11" fillId="5" borderId="45" xfId="0" applyNumberFormat="1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0" fontId="11" fillId="0" borderId="42" xfId="0" applyNumberFormat="1" applyFont="1" applyFill="1" applyBorder="1" applyAlignment="1">
      <alignment horizontal="center" vertical="center" wrapText="1"/>
    </xf>
    <xf numFmtId="10" fontId="11" fillId="0" borderId="4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115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colors>
    <mruColors>
      <color rgb="FF33CC33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10.140625" style="1" customWidth="1"/>
    <col min="3" max="3" width="10.85546875" style="1" customWidth="1"/>
    <col min="4" max="4" width="11.42578125" style="1" bestFit="1" customWidth="1"/>
    <col min="5" max="7" width="9.5703125" style="1" bestFit="1" customWidth="1"/>
    <col min="8" max="16" width="10.7109375" style="1" customWidth="1"/>
    <col min="17" max="16384" width="9.140625" style="1"/>
  </cols>
  <sheetData>
    <row r="1" spans="1:16" ht="20.25" x14ac:dyDescent="0.2">
      <c r="A1" s="212" t="s">
        <v>12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ht="13.5" thickBot="1" x14ac:dyDescent="0.25">
      <c r="A2" s="2"/>
      <c r="B2" s="207"/>
      <c r="C2" s="2">
        <v>2017</v>
      </c>
      <c r="D2" s="2">
        <v>2016</v>
      </c>
      <c r="E2" s="2">
        <v>2015</v>
      </c>
      <c r="F2" s="2">
        <v>2014</v>
      </c>
      <c r="G2" s="2">
        <v>2013</v>
      </c>
      <c r="H2" s="2">
        <v>2012</v>
      </c>
      <c r="I2" s="2">
        <v>2011</v>
      </c>
      <c r="J2" s="2">
        <v>2010</v>
      </c>
      <c r="K2" s="2">
        <v>2009</v>
      </c>
      <c r="L2" s="2">
        <v>2008</v>
      </c>
      <c r="M2" s="2">
        <v>2007</v>
      </c>
      <c r="N2" s="2">
        <v>2006</v>
      </c>
      <c r="O2" s="2">
        <v>2005</v>
      </c>
      <c r="P2" s="2">
        <v>2004</v>
      </c>
    </row>
    <row r="3" spans="1:16" ht="24.95" customHeight="1" thickBot="1" x14ac:dyDescent="0.25">
      <c r="A3" s="205" t="s">
        <v>0</v>
      </c>
      <c r="B3" s="208">
        <f>'JAN BY DAY 2012-2018'!Z36</f>
        <v>75382</v>
      </c>
      <c r="C3" s="206">
        <f>'JAN BY DAY 2012-2018'!V36</f>
        <v>78704</v>
      </c>
      <c r="D3" s="44">
        <f>SUM('JAN BY DAY 2012-2018'!R36)</f>
        <v>92822</v>
      </c>
      <c r="E3" s="44">
        <f>SUM('JAN BY DAY 2012-2018'!N36)</f>
        <v>69107</v>
      </c>
      <c r="F3" s="44">
        <f>SUM('JAN BY DAY 2012-2018'!J36)</f>
        <v>62938</v>
      </c>
      <c r="G3" s="3">
        <f>SUM('JAN BY DAY 2012-2018'!F36)</f>
        <v>114563</v>
      </c>
      <c r="H3" s="3">
        <v>55220</v>
      </c>
      <c r="I3" s="3">
        <v>50387</v>
      </c>
      <c r="J3" s="3">
        <v>44035</v>
      </c>
      <c r="K3" s="3">
        <v>49072</v>
      </c>
      <c r="L3" s="3">
        <v>36025</v>
      </c>
      <c r="M3" s="3">
        <v>33292</v>
      </c>
      <c r="N3" s="3">
        <v>32785</v>
      </c>
      <c r="O3" s="3">
        <v>27160</v>
      </c>
      <c r="P3" s="3">
        <v>24612</v>
      </c>
    </row>
    <row r="4" spans="1:16" ht="24.95" customHeight="1" x14ac:dyDescent="0.2">
      <c r="A4" s="2" t="s">
        <v>1</v>
      </c>
      <c r="B4" s="209">
        <f>'FEB BY DAY 2012-2018'!Z36</f>
        <v>81042</v>
      </c>
      <c r="C4" s="44">
        <f>'FEB BY DAY 2012-2018'!V36</f>
        <v>89384</v>
      </c>
      <c r="D4" s="44">
        <f>SUM('FEB BY DAY 2012-2018'!R36)</f>
        <v>92872</v>
      </c>
      <c r="E4" s="44">
        <f>SUM('FEB BY DAY 2012-2018'!N36)</f>
        <v>80853</v>
      </c>
      <c r="F4" s="44">
        <f>SUM('FEB BY DAY 2012-2018'!J4:J31)</f>
        <v>75794</v>
      </c>
      <c r="G4" s="3">
        <f>SUM('FEB BY DAY 2012-2018'!F36)</f>
        <v>95868</v>
      </c>
      <c r="H4" s="3">
        <v>68723</v>
      </c>
      <c r="I4" s="3">
        <v>57220</v>
      </c>
      <c r="J4" s="3">
        <v>48343</v>
      </c>
      <c r="K4" s="3">
        <v>51585</v>
      </c>
      <c r="L4" s="3">
        <v>38458</v>
      </c>
      <c r="M4" s="3">
        <v>34878</v>
      </c>
      <c r="N4" s="3">
        <v>33345</v>
      </c>
      <c r="O4" s="3">
        <v>27259</v>
      </c>
      <c r="P4" s="3">
        <v>24785</v>
      </c>
    </row>
    <row r="5" spans="1:16" ht="24.95" customHeight="1" x14ac:dyDescent="0.2">
      <c r="A5" s="2" t="s">
        <v>2</v>
      </c>
      <c r="B5" s="2"/>
      <c r="C5" s="44">
        <f>'MAR BY DAY 2012-2018'!V36</f>
        <v>90919</v>
      </c>
      <c r="D5" s="44">
        <f>SUM('MAR BY DAY 2012-2018'!R36)</f>
        <v>79816</v>
      </c>
      <c r="E5" s="44">
        <f>SUM('MAR BY DAY 2012-2018'!N36)</f>
        <v>71429</v>
      </c>
      <c r="F5" s="44">
        <f>SUM('MAR BY DAY 2012-2018'!J36)</f>
        <v>69166</v>
      </c>
      <c r="G5" s="3">
        <f>SUM('MAR BY DAY 2012-2018'!F36)</f>
        <v>83754</v>
      </c>
      <c r="H5" s="3">
        <v>65267</v>
      </c>
      <c r="I5" s="3">
        <v>54441</v>
      </c>
      <c r="J5" s="3">
        <v>49779</v>
      </c>
      <c r="K5" s="3">
        <v>53514</v>
      </c>
      <c r="L5" s="3">
        <v>37634</v>
      </c>
      <c r="M5" s="3">
        <v>35629</v>
      </c>
      <c r="N5" s="3">
        <v>33089</v>
      </c>
      <c r="O5" s="3">
        <v>26521</v>
      </c>
      <c r="P5" s="3">
        <v>24084</v>
      </c>
    </row>
    <row r="6" spans="1:16" ht="24.95" customHeight="1" x14ac:dyDescent="0.2">
      <c r="A6" s="2" t="s">
        <v>3</v>
      </c>
      <c r="B6" s="2"/>
      <c r="C6" s="44">
        <f>'APR BY DAY 2012-2018'!V36</f>
        <v>77753</v>
      </c>
      <c r="D6" s="50">
        <f>SUM('APR BY DAY 2012-2018'!R36)</f>
        <v>72209</v>
      </c>
      <c r="E6" s="44">
        <f>SUM('APR BY DAY 2012-2018'!N36)</f>
        <v>60425</v>
      </c>
      <c r="F6" s="44">
        <f>SUM('APR BY DAY 2012-2018'!J36)</f>
        <v>59316</v>
      </c>
      <c r="G6" s="3">
        <f>SUM('APR BY DAY 2012-2018'!F36)</f>
        <v>70808</v>
      </c>
      <c r="H6" s="3">
        <v>54916</v>
      </c>
      <c r="I6" s="3">
        <v>46765</v>
      </c>
      <c r="J6" s="3">
        <v>40699</v>
      </c>
      <c r="K6" s="3">
        <v>47013</v>
      </c>
      <c r="L6" s="3">
        <v>34965</v>
      </c>
      <c r="M6" s="3">
        <v>30787</v>
      </c>
      <c r="N6" s="3">
        <v>28594</v>
      </c>
      <c r="O6" s="3">
        <v>25951</v>
      </c>
      <c r="P6" s="3">
        <v>20697</v>
      </c>
    </row>
    <row r="7" spans="1:16" ht="24.95" customHeight="1" x14ac:dyDescent="0.2">
      <c r="A7" s="2" t="s">
        <v>4</v>
      </c>
      <c r="B7" s="2"/>
      <c r="C7" s="50">
        <f>'MAY BY DAY 2012-2018'!V36</f>
        <v>73166</v>
      </c>
      <c r="D7" s="44">
        <f>SUM('MAY BY DAY 2012-2018'!R36)</f>
        <v>63400</v>
      </c>
      <c r="E7" s="44">
        <f>SUM('MAY BY DAY 2012-2018'!N36)</f>
        <v>59246</v>
      </c>
      <c r="F7" s="44">
        <f>SUM('MAY BY DAY 2012-2018'!J36)</f>
        <v>54902</v>
      </c>
      <c r="G7" s="44">
        <f>SUM('MAY BY DAY 2012-2018'!F36)</f>
        <v>60132</v>
      </c>
      <c r="H7" s="3">
        <v>52614</v>
      </c>
      <c r="I7" s="3">
        <v>41826</v>
      </c>
      <c r="J7" s="3">
        <v>38026</v>
      </c>
      <c r="K7" s="3">
        <v>39211</v>
      </c>
      <c r="L7" s="3">
        <v>34036</v>
      </c>
      <c r="M7" s="3">
        <v>30630</v>
      </c>
      <c r="N7" s="3">
        <v>27753</v>
      </c>
      <c r="O7" s="3">
        <v>23113</v>
      </c>
      <c r="P7" s="3">
        <v>19286</v>
      </c>
    </row>
    <row r="8" spans="1:16" ht="24.95" customHeight="1" x14ac:dyDescent="0.2">
      <c r="A8" s="2" t="s">
        <v>5</v>
      </c>
      <c r="B8" s="2"/>
      <c r="C8" s="44">
        <f>'JUNE BY DAY 2012-2018'!V36</f>
        <v>77368</v>
      </c>
      <c r="D8" s="44">
        <f>SUM('JUNE BY DAY 2012-2018'!R36)</f>
        <v>92081</v>
      </c>
      <c r="E8" s="44">
        <f>SUM('JUNE BY DAY 2012-2018'!N36)</f>
        <v>58660</v>
      </c>
      <c r="F8" s="44">
        <f>SUM('JUNE BY DAY 2012-2018'!J4:J33)</f>
        <v>52783</v>
      </c>
      <c r="G8" s="44">
        <f>SUM('JUNE BY DAY 2012-2018'!F36)</f>
        <v>55553</v>
      </c>
      <c r="H8" s="3">
        <v>53072</v>
      </c>
      <c r="I8" s="3">
        <v>41830</v>
      </c>
      <c r="J8" s="3">
        <v>37011</v>
      </c>
      <c r="K8" s="3">
        <v>36741</v>
      </c>
      <c r="L8" s="3">
        <v>32676</v>
      </c>
      <c r="M8" s="3">
        <v>30455</v>
      </c>
      <c r="N8" s="3">
        <v>27672</v>
      </c>
      <c r="O8" s="3">
        <v>23595</v>
      </c>
      <c r="P8" s="3">
        <v>19948</v>
      </c>
    </row>
    <row r="9" spans="1:16" ht="24.95" customHeight="1" x14ac:dyDescent="0.2">
      <c r="A9" s="2" t="s">
        <v>6</v>
      </c>
      <c r="B9" s="2"/>
      <c r="C9" s="44">
        <f>'JULY BY DAY 2012-2018'!V36</f>
        <v>71277</v>
      </c>
      <c r="D9" s="44">
        <f>SUM('JULY BY DAY 2012-2018'!R36)</f>
        <v>91833</v>
      </c>
      <c r="E9" s="44">
        <f>SUM('JULY BY DAY 2012-2018'!N36)</f>
        <v>63038</v>
      </c>
      <c r="F9" s="44">
        <f>SUM('JULY BY DAY 2012-2018'!J36)</f>
        <v>53150</v>
      </c>
      <c r="G9" s="44">
        <f>SUM('JULY BY DAY 2012-2018'!F36)</f>
        <v>55569</v>
      </c>
      <c r="H9" s="3">
        <v>53907</v>
      </c>
      <c r="I9" s="3">
        <v>41741</v>
      </c>
      <c r="J9" s="3">
        <v>38746</v>
      </c>
      <c r="K9" s="3">
        <v>37076</v>
      </c>
      <c r="L9" s="3">
        <v>33114</v>
      </c>
      <c r="M9" s="3">
        <v>28349</v>
      </c>
      <c r="N9" s="3">
        <v>26491</v>
      </c>
      <c r="O9" s="3">
        <v>22612</v>
      </c>
      <c r="P9" s="3">
        <v>19645</v>
      </c>
    </row>
    <row r="10" spans="1:16" ht="24.95" customHeight="1" x14ac:dyDescent="0.2">
      <c r="A10" s="2" t="s">
        <v>7</v>
      </c>
      <c r="B10" s="2"/>
      <c r="C10" s="44">
        <f>'AUGUST BY DAY 2012-2018'!V36</f>
        <v>74489</v>
      </c>
      <c r="D10" s="44">
        <f>SUM('AUGUST BY DAY 2012-2018'!R36)</f>
        <v>77768</v>
      </c>
      <c r="E10" s="44">
        <f>SUM('AUGUST BY DAY 2012-2018'!N36)</f>
        <v>65675</v>
      </c>
      <c r="F10" s="44">
        <f>SUM('AUGUST BY DAY 2012-2018'!J36)</f>
        <v>59214</v>
      </c>
      <c r="G10" s="50">
        <f>SUM('AUGUST BY DAY 2012-2018'!F36)</f>
        <v>59127</v>
      </c>
      <c r="H10" s="3">
        <v>59850</v>
      </c>
      <c r="I10" s="3">
        <v>46887</v>
      </c>
      <c r="J10" s="3">
        <v>40155</v>
      </c>
      <c r="K10" s="3">
        <v>38418</v>
      </c>
      <c r="L10" s="3">
        <v>32680</v>
      </c>
      <c r="M10" s="3">
        <v>32363</v>
      </c>
      <c r="N10" s="3">
        <v>30543</v>
      </c>
      <c r="O10" s="3">
        <v>26515</v>
      </c>
      <c r="P10" s="3">
        <v>21368</v>
      </c>
    </row>
    <row r="11" spans="1:16" ht="24.95" customHeight="1" x14ac:dyDescent="0.2">
      <c r="A11" s="2" t="s">
        <v>8</v>
      </c>
      <c r="B11" s="2"/>
      <c r="C11" s="50">
        <f>'SEPTEMBER BY DAY 2012-2018'!V36</f>
        <v>62958</v>
      </c>
      <c r="D11" s="44">
        <f>SUM('SEPTEMBER BY DAY 2012-2018'!R36)</f>
        <v>72609</v>
      </c>
      <c r="E11" s="44">
        <f>SUM('SEPTEMBER BY DAY 2012-2018'!N36)</f>
        <v>64143</v>
      </c>
      <c r="F11" s="44">
        <f>SUM('SEPTEMBER BY DAY 2012-2018'!J36)</f>
        <v>58375</v>
      </c>
      <c r="G11" s="50">
        <f>SUM('SEPTEMBER BY DAY 2012-2018'!F36)</f>
        <v>55480</v>
      </c>
      <c r="H11" s="3">
        <v>56566</v>
      </c>
      <c r="I11" s="3">
        <v>46925</v>
      </c>
      <c r="J11" s="3">
        <v>40257</v>
      </c>
      <c r="K11" s="3">
        <v>37809</v>
      </c>
      <c r="L11" s="3">
        <v>32381</v>
      </c>
      <c r="M11" s="3">
        <v>30934</v>
      </c>
      <c r="N11" s="3">
        <v>30431</v>
      </c>
      <c r="O11" s="3">
        <v>29734</v>
      </c>
      <c r="P11" s="3">
        <v>19710</v>
      </c>
    </row>
    <row r="12" spans="1:16" ht="24.95" customHeight="1" x14ac:dyDescent="0.2">
      <c r="A12" s="2" t="s">
        <v>9</v>
      </c>
      <c r="B12" s="2"/>
      <c r="C12" s="44">
        <f>'OCTOBER BY DAY 2012-2018'!V36</f>
        <v>81442</v>
      </c>
      <c r="D12" s="50">
        <f>SUM('OCTOBER BY DAY 2012-2018'!R36)</f>
        <v>82689</v>
      </c>
      <c r="E12" s="44">
        <f>SUM('OCTOBER BY DAY 2012-2018'!N36)</f>
        <v>71546</v>
      </c>
      <c r="F12" s="44">
        <f>SUM('OCTOBER BY DAY 2012-2018'!J36)</f>
        <v>64860</v>
      </c>
      <c r="G12" s="44">
        <f>('OCTOBER BY DAY 2012-2018'!F36)</f>
        <v>60404</v>
      </c>
      <c r="H12" s="3">
        <v>61627</v>
      </c>
      <c r="I12" s="3">
        <v>49158</v>
      </c>
      <c r="J12" s="3">
        <v>44016</v>
      </c>
      <c r="K12" s="3">
        <v>42460</v>
      </c>
      <c r="L12" s="3">
        <v>42224</v>
      </c>
      <c r="M12" s="3">
        <v>33689</v>
      </c>
      <c r="N12" s="3">
        <v>33550</v>
      </c>
      <c r="O12" s="3">
        <v>32108</v>
      </c>
      <c r="P12" s="3">
        <v>29368</v>
      </c>
    </row>
    <row r="13" spans="1:16" ht="24.95" customHeight="1" x14ac:dyDescent="0.2">
      <c r="A13" s="2" t="s">
        <v>10</v>
      </c>
      <c r="B13" s="2"/>
      <c r="C13" s="44">
        <f>'NOVEMBER BY DAY 2012-2018'!V36</f>
        <v>100401</v>
      </c>
      <c r="D13" s="186">
        <f>'NOVEMBER BY DAY 2012-2018'!R36</f>
        <v>104386</v>
      </c>
      <c r="E13" s="44">
        <f>SUM('NOVEMBER BY DAY 2012-2018'!N36)</f>
        <v>83023</v>
      </c>
      <c r="F13" s="44">
        <f>SUM('NOVEMBER BY DAY 2012-2018'!J36)</f>
        <v>72908</v>
      </c>
      <c r="G13" s="53">
        <f>'NOVEMBER BY DAY 2012-2018'!F36</f>
        <v>71461</v>
      </c>
      <c r="H13" s="3">
        <v>84745</v>
      </c>
      <c r="I13" s="3">
        <v>55650</v>
      </c>
      <c r="J13" s="3">
        <v>48185</v>
      </c>
      <c r="K13" s="3">
        <v>43977</v>
      </c>
      <c r="L13" s="3">
        <v>63936</v>
      </c>
      <c r="M13" s="3">
        <v>36948</v>
      </c>
      <c r="N13" s="3">
        <v>37763</v>
      </c>
      <c r="O13" s="3">
        <v>36207</v>
      </c>
      <c r="P13" s="3">
        <v>31392</v>
      </c>
    </row>
    <row r="14" spans="1:16" ht="24.95" customHeight="1" x14ac:dyDescent="0.2">
      <c r="A14" s="2" t="s">
        <v>11</v>
      </c>
      <c r="B14" s="2"/>
      <c r="C14" s="44">
        <f>'DECEMBER BY DAY 2012-2018'!V36</f>
        <v>112453</v>
      </c>
      <c r="D14" s="186">
        <f>'DECEMBER BY DAY 2012-2018'!R36</f>
        <v>114998</v>
      </c>
      <c r="E14" s="44">
        <f>SUM('DECEMBER BY DAY 2012-2018'!N36)</f>
        <v>137941</v>
      </c>
      <c r="F14" s="44">
        <f>SUM('DECEMBER BY DAY 2012-2018'!J36)</f>
        <v>90957</v>
      </c>
      <c r="G14" s="44">
        <f>SUM('DECEMBER BY DAY 2012-2018'!F36)</f>
        <v>86841</v>
      </c>
      <c r="H14" s="3">
        <v>131103</v>
      </c>
      <c r="I14" s="3">
        <v>73825</v>
      </c>
      <c r="J14" s="3">
        <v>62593</v>
      </c>
      <c r="K14" s="3">
        <v>55218</v>
      </c>
      <c r="L14" s="3">
        <v>63931</v>
      </c>
      <c r="M14" s="3">
        <v>48416</v>
      </c>
      <c r="N14" s="3">
        <v>49324</v>
      </c>
      <c r="O14" s="3">
        <v>50015</v>
      </c>
      <c r="P14" s="3">
        <v>43384</v>
      </c>
    </row>
    <row r="15" spans="1:16" x14ac:dyDescent="0.2"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30" customHeight="1" x14ac:dyDescent="0.2">
      <c r="A16" s="5" t="s">
        <v>13</v>
      </c>
      <c r="B16" s="6">
        <f t="shared" ref="B16:H16" si="0">SUM(B3:B14)</f>
        <v>156424</v>
      </c>
      <c r="C16" s="6">
        <f t="shared" si="0"/>
        <v>990314</v>
      </c>
      <c r="D16" s="6">
        <f t="shared" si="0"/>
        <v>1037483</v>
      </c>
      <c r="E16" s="6">
        <f t="shared" si="0"/>
        <v>885086</v>
      </c>
      <c r="F16" s="6">
        <f t="shared" si="0"/>
        <v>774363</v>
      </c>
      <c r="G16" s="6">
        <f t="shared" si="0"/>
        <v>869560</v>
      </c>
      <c r="H16" s="6">
        <f t="shared" si="0"/>
        <v>797610</v>
      </c>
      <c r="I16" s="6">
        <f t="shared" ref="I16:P16" si="1">SUM(I3:I14)</f>
        <v>606655</v>
      </c>
      <c r="J16" s="6">
        <f t="shared" si="1"/>
        <v>531845</v>
      </c>
      <c r="K16" s="6">
        <f t="shared" si="1"/>
        <v>532094</v>
      </c>
      <c r="L16" s="6">
        <f t="shared" si="1"/>
        <v>482060</v>
      </c>
      <c r="M16" s="6">
        <f t="shared" si="1"/>
        <v>406370</v>
      </c>
      <c r="N16" s="6">
        <f t="shared" si="1"/>
        <v>391340</v>
      </c>
      <c r="O16" s="6">
        <f t="shared" si="1"/>
        <v>350790</v>
      </c>
      <c r="P16" s="6">
        <f t="shared" si="1"/>
        <v>298279</v>
      </c>
    </row>
    <row r="17" spans="1:12" ht="24.95" customHeight="1" x14ac:dyDescent="0.2">
      <c r="A17" s="184" t="s">
        <v>43</v>
      </c>
      <c r="B17" s="185">
        <f ca="1">TODAY()-1</f>
        <v>43156</v>
      </c>
      <c r="C17" s="185"/>
      <c r="E17" s="184"/>
      <c r="F17" s="184"/>
      <c r="G17" s="184"/>
      <c r="H17" s="184"/>
      <c r="I17" s="184"/>
      <c r="J17" s="184"/>
      <c r="K17" s="184"/>
      <c r="L17" s="184"/>
    </row>
    <row r="18" spans="1:12" x14ac:dyDescent="0.2">
      <c r="A18" s="7"/>
      <c r="B18" s="7"/>
      <c r="C18" s="7"/>
      <c r="D18" s="7"/>
      <c r="E18" s="7"/>
      <c r="F18" s="7"/>
      <c r="G18" s="7"/>
    </row>
    <row r="23" spans="1:12" x14ac:dyDescent="0.2">
      <c r="E23" s="4"/>
    </row>
  </sheetData>
  <customSheetViews>
    <customSheetView guid="{6828C9CD-F0DF-4095-BFAF-9186B4B82A2A}">
      <selection activeCell="D29" sqref="D29"/>
      <pageMargins left="0.7" right="0.7" top="0.75" bottom="0.75" header="0.3" footer="0.3"/>
      <pageSetup orientation="landscape" r:id="rId1"/>
    </customSheetView>
  </customSheetViews>
  <mergeCells count="1">
    <mergeCell ref="A1:P1"/>
  </mergeCells>
  <pageMargins left="0.7" right="0.7" top="0.75" bottom="0.75" header="0.3" footer="0.3"/>
  <pageSetup orientation="landscape" r:id="rId2"/>
  <ignoredErrors>
    <ignoredError sqref="H16:P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K1" workbookViewId="0">
      <selection activeCell="Y4" sqref="Y4"/>
    </sheetView>
  </sheetViews>
  <sheetFormatPr defaultColWidth="10" defaultRowHeight="12.75" x14ac:dyDescent="0.2"/>
  <cols>
    <col min="23" max="23" width="12.28515625" customWidth="1"/>
    <col min="27" max="27" width="11.140625" bestFit="1" customWidth="1"/>
  </cols>
  <sheetData>
    <row r="1" spans="1:27" ht="13.5" thickBot="1" x14ac:dyDescent="0.25">
      <c r="A1" s="238" t="s">
        <v>33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41153</v>
      </c>
      <c r="B4" s="36" t="s">
        <v>19</v>
      </c>
      <c r="C4" s="37">
        <v>2590</v>
      </c>
      <c r="D4" s="20">
        <v>41518</v>
      </c>
      <c r="E4" s="21" t="s">
        <v>21</v>
      </c>
      <c r="F4" s="47">
        <v>1123</v>
      </c>
      <c r="G4" s="71"/>
      <c r="H4" s="35">
        <v>41883</v>
      </c>
      <c r="I4" s="36" t="s">
        <v>22</v>
      </c>
      <c r="J4" s="56">
        <v>845</v>
      </c>
      <c r="K4" s="68"/>
      <c r="L4" s="20">
        <v>42248</v>
      </c>
      <c r="M4" s="21" t="s">
        <v>23</v>
      </c>
      <c r="N4" s="58">
        <v>2239</v>
      </c>
      <c r="O4" s="71"/>
      <c r="P4" s="35">
        <v>42614</v>
      </c>
      <c r="Q4" s="36" t="s">
        <v>18</v>
      </c>
      <c r="R4" s="56">
        <v>2627</v>
      </c>
      <c r="S4" s="68"/>
      <c r="T4" s="20">
        <v>42979</v>
      </c>
      <c r="U4" s="21" t="s">
        <v>20</v>
      </c>
      <c r="V4" s="58">
        <v>3322</v>
      </c>
      <c r="W4" s="71"/>
      <c r="X4" s="20">
        <v>43344</v>
      </c>
      <c r="Y4" s="21" t="str">
        <f>TEXT(X4,"ddd")</f>
        <v>Sat</v>
      </c>
      <c r="Z4" s="21"/>
      <c r="AA4" s="71"/>
    </row>
    <row r="5" spans="1:27" x14ac:dyDescent="0.2">
      <c r="A5" s="35">
        <v>41154</v>
      </c>
      <c r="B5" s="36" t="s">
        <v>21</v>
      </c>
      <c r="C5" s="42">
        <v>1139</v>
      </c>
      <c r="D5" s="20">
        <v>41519</v>
      </c>
      <c r="E5" s="21" t="s">
        <v>22</v>
      </c>
      <c r="F5" s="47">
        <v>705</v>
      </c>
      <c r="G5" s="71"/>
      <c r="H5" s="35">
        <v>41884</v>
      </c>
      <c r="I5" s="36" t="s">
        <v>23</v>
      </c>
      <c r="J5" s="56">
        <v>1891</v>
      </c>
      <c r="K5" s="68"/>
      <c r="L5" s="20">
        <v>42249</v>
      </c>
      <c r="M5" s="21" t="s">
        <v>24</v>
      </c>
      <c r="N5" s="58">
        <v>2244</v>
      </c>
      <c r="O5" s="71"/>
      <c r="P5" s="35">
        <v>42615</v>
      </c>
      <c r="Q5" s="36" t="s">
        <v>20</v>
      </c>
      <c r="R5" s="56">
        <v>3209</v>
      </c>
      <c r="S5" s="68"/>
      <c r="T5" s="20">
        <v>42980</v>
      </c>
      <c r="U5" s="21" t="s">
        <v>19</v>
      </c>
      <c r="V5" s="58">
        <v>3439</v>
      </c>
      <c r="W5" s="71"/>
      <c r="X5" s="20">
        <v>43345</v>
      </c>
      <c r="Y5" s="21" t="str">
        <f t="shared" ref="Y5:Y33" si="0">TEXT(X5,"ddd")</f>
        <v>Sun</v>
      </c>
      <c r="Z5" s="58"/>
      <c r="AA5" s="71"/>
    </row>
    <row r="6" spans="1:27" x14ac:dyDescent="0.2">
      <c r="A6" s="35">
        <v>41155</v>
      </c>
      <c r="B6" s="36" t="s">
        <v>22</v>
      </c>
      <c r="C6" s="42">
        <v>650</v>
      </c>
      <c r="D6" s="20">
        <v>41520</v>
      </c>
      <c r="E6" s="21" t="s">
        <v>23</v>
      </c>
      <c r="F6" s="47">
        <v>1950</v>
      </c>
      <c r="G6" s="71"/>
      <c r="H6" s="35">
        <v>41885</v>
      </c>
      <c r="I6" s="36" t="s">
        <v>24</v>
      </c>
      <c r="J6" s="56">
        <v>1954</v>
      </c>
      <c r="K6" s="68"/>
      <c r="L6" s="20">
        <v>42250</v>
      </c>
      <c r="M6" s="21" t="s">
        <v>18</v>
      </c>
      <c r="N6" s="58">
        <v>2482</v>
      </c>
      <c r="O6" s="71"/>
      <c r="P6" s="35">
        <v>42616</v>
      </c>
      <c r="Q6" s="36" t="s">
        <v>19</v>
      </c>
      <c r="R6" s="56">
        <v>3586</v>
      </c>
      <c r="S6" s="68"/>
      <c r="T6" s="20">
        <v>42981</v>
      </c>
      <c r="U6" s="21" t="s">
        <v>21</v>
      </c>
      <c r="V6" s="58">
        <v>1529</v>
      </c>
      <c r="W6" s="71"/>
      <c r="X6" s="20">
        <v>43346</v>
      </c>
      <c r="Y6" s="21" t="str">
        <f t="shared" si="0"/>
        <v>Mon</v>
      </c>
      <c r="Z6" s="58"/>
      <c r="AA6" s="71"/>
    </row>
    <row r="7" spans="1:27" x14ac:dyDescent="0.2">
      <c r="A7" s="35">
        <v>41156</v>
      </c>
      <c r="B7" s="36" t="s">
        <v>23</v>
      </c>
      <c r="C7" s="42">
        <v>1784</v>
      </c>
      <c r="D7" s="20">
        <v>41521</v>
      </c>
      <c r="E7" s="21" t="s">
        <v>24</v>
      </c>
      <c r="F7" s="47">
        <v>1641</v>
      </c>
      <c r="G7" s="71"/>
      <c r="H7" s="35">
        <v>41886</v>
      </c>
      <c r="I7" s="36" t="s">
        <v>18</v>
      </c>
      <c r="J7" s="56">
        <v>1960</v>
      </c>
      <c r="K7" s="68"/>
      <c r="L7" s="20">
        <v>42251</v>
      </c>
      <c r="M7" s="21" t="s">
        <v>20</v>
      </c>
      <c r="N7" s="58">
        <v>3012</v>
      </c>
      <c r="O7" s="71"/>
      <c r="P7" s="35">
        <v>42617</v>
      </c>
      <c r="Q7" s="36" t="s">
        <v>21</v>
      </c>
      <c r="R7" s="56">
        <v>1677</v>
      </c>
      <c r="S7" s="68"/>
      <c r="T7" s="20">
        <v>42982</v>
      </c>
      <c r="U7" s="21" t="s">
        <v>22</v>
      </c>
      <c r="V7" s="58">
        <v>1147</v>
      </c>
      <c r="W7" s="71"/>
      <c r="X7" s="20">
        <v>43347</v>
      </c>
      <c r="Y7" s="21" t="str">
        <f t="shared" si="0"/>
        <v>Tue</v>
      </c>
      <c r="Z7" s="58"/>
      <c r="AA7" s="71"/>
    </row>
    <row r="8" spans="1:27" x14ac:dyDescent="0.2">
      <c r="A8" s="35">
        <v>41157</v>
      </c>
      <c r="B8" s="36" t="s">
        <v>24</v>
      </c>
      <c r="C8" s="42">
        <v>1518</v>
      </c>
      <c r="D8" s="20">
        <v>41522</v>
      </c>
      <c r="E8" s="21" t="s">
        <v>18</v>
      </c>
      <c r="F8" s="47">
        <v>1812</v>
      </c>
      <c r="G8" s="71"/>
      <c r="H8" s="35">
        <v>41887</v>
      </c>
      <c r="I8" s="36" t="s">
        <v>20</v>
      </c>
      <c r="J8" s="56">
        <v>2448</v>
      </c>
      <c r="K8" s="68"/>
      <c r="L8" s="20">
        <v>42252</v>
      </c>
      <c r="M8" s="21" t="s">
        <v>19</v>
      </c>
      <c r="N8" s="58">
        <v>3023</v>
      </c>
      <c r="O8" s="71"/>
      <c r="P8" s="35">
        <v>42618</v>
      </c>
      <c r="Q8" s="36" t="s">
        <v>22</v>
      </c>
      <c r="R8" s="56">
        <v>1187</v>
      </c>
      <c r="S8" s="68"/>
      <c r="T8" s="20">
        <v>42983</v>
      </c>
      <c r="U8" s="21" t="s">
        <v>23</v>
      </c>
      <c r="V8" s="58">
        <v>2785</v>
      </c>
      <c r="W8" s="71"/>
      <c r="X8" s="20">
        <v>43348</v>
      </c>
      <c r="Y8" s="21" t="str">
        <f t="shared" si="0"/>
        <v>Wed</v>
      </c>
      <c r="Z8" s="58"/>
      <c r="AA8" s="71"/>
    </row>
    <row r="9" spans="1:27" x14ac:dyDescent="0.2">
      <c r="A9" s="35">
        <v>41158</v>
      </c>
      <c r="B9" s="36" t="s">
        <v>18</v>
      </c>
      <c r="C9" s="42">
        <v>1755</v>
      </c>
      <c r="D9" s="20">
        <v>41523</v>
      </c>
      <c r="E9" s="21" t="s">
        <v>20</v>
      </c>
      <c r="F9" s="47">
        <v>2392</v>
      </c>
      <c r="G9" s="71"/>
      <c r="H9" s="35">
        <v>41888</v>
      </c>
      <c r="I9" s="36" t="s">
        <v>19</v>
      </c>
      <c r="J9" s="56">
        <v>2921</v>
      </c>
      <c r="K9" s="68"/>
      <c r="L9" s="20">
        <v>42253</v>
      </c>
      <c r="M9" s="21" t="s">
        <v>21</v>
      </c>
      <c r="N9" s="58">
        <v>1086</v>
      </c>
      <c r="O9" s="71"/>
      <c r="P9" s="35">
        <v>42619</v>
      </c>
      <c r="Q9" s="36" t="s">
        <v>23</v>
      </c>
      <c r="R9" s="56">
        <v>2370</v>
      </c>
      <c r="S9" s="68"/>
      <c r="T9" s="20">
        <v>42984</v>
      </c>
      <c r="U9" s="21" t="s">
        <v>24</v>
      </c>
      <c r="V9" s="58">
        <v>2623</v>
      </c>
      <c r="W9" s="71"/>
      <c r="X9" s="20">
        <v>43349</v>
      </c>
      <c r="Y9" s="21" t="str">
        <f t="shared" si="0"/>
        <v>Thu</v>
      </c>
      <c r="Z9" s="58"/>
      <c r="AA9" s="71"/>
    </row>
    <row r="10" spans="1:27" x14ac:dyDescent="0.2">
      <c r="A10" s="35">
        <v>41159</v>
      </c>
      <c r="B10" s="36" t="s">
        <v>20</v>
      </c>
      <c r="C10" s="42">
        <v>2144</v>
      </c>
      <c r="D10" s="20">
        <v>41524</v>
      </c>
      <c r="E10" s="21" t="s">
        <v>19</v>
      </c>
      <c r="F10" s="47">
        <v>2767</v>
      </c>
      <c r="G10" s="71"/>
      <c r="H10" s="35">
        <v>41889</v>
      </c>
      <c r="I10" s="36" t="s">
        <v>21</v>
      </c>
      <c r="J10" s="56">
        <v>1041</v>
      </c>
      <c r="K10" s="68"/>
      <c r="L10" s="20">
        <v>42254</v>
      </c>
      <c r="M10" s="21" t="s">
        <v>22</v>
      </c>
      <c r="N10" s="58">
        <v>1001</v>
      </c>
      <c r="O10" s="71"/>
      <c r="P10" s="35">
        <v>42620</v>
      </c>
      <c r="Q10" s="36" t="s">
        <v>24</v>
      </c>
      <c r="R10" s="56">
        <v>2126</v>
      </c>
      <c r="S10" s="68"/>
      <c r="T10" s="20">
        <v>42985</v>
      </c>
      <c r="U10" s="21" t="s">
        <v>18</v>
      </c>
      <c r="V10" s="58">
        <v>2867</v>
      </c>
      <c r="W10" s="71"/>
      <c r="X10" s="20">
        <v>43350</v>
      </c>
      <c r="Y10" s="21" t="str">
        <f t="shared" si="0"/>
        <v>Fri</v>
      </c>
      <c r="Z10" s="58"/>
      <c r="AA10" s="71"/>
    </row>
    <row r="11" spans="1:27" x14ac:dyDescent="0.2">
      <c r="A11" s="35">
        <v>41160</v>
      </c>
      <c r="B11" s="36" t="s">
        <v>19</v>
      </c>
      <c r="C11" s="42">
        <v>2619</v>
      </c>
      <c r="D11" s="20">
        <v>41525</v>
      </c>
      <c r="E11" s="21" t="s">
        <v>21</v>
      </c>
      <c r="F11" s="47">
        <v>900</v>
      </c>
      <c r="G11" s="71"/>
      <c r="H11" s="35">
        <v>41890</v>
      </c>
      <c r="I11" s="36" t="s">
        <v>22</v>
      </c>
      <c r="J11" s="56">
        <v>1378</v>
      </c>
      <c r="K11" s="68"/>
      <c r="L11" s="20">
        <v>42255</v>
      </c>
      <c r="M11" s="21" t="s">
        <v>23</v>
      </c>
      <c r="N11" s="58">
        <v>2099</v>
      </c>
      <c r="O11" s="71"/>
      <c r="P11" s="35">
        <v>42621</v>
      </c>
      <c r="Q11" s="36" t="s">
        <v>18</v>
      </c>
      <c r="R11" s="56">
        <v>2339</v>
      </c>
      <c r="S11" s="68"/>
      <c r="T11" s="20">
        <v>42986</v>
      </c>
      <c r="U11" s="21" t="s">
        <v>20</v>
      </c>
      <c r="V11" s="58">
        <v>2503</v>
      </c>
      <c r="W11" s="71"/>
      <c r="X11" s="20">
        <v>43351</v>
      </c>
      <c r="Y11" s="21" t="str">
        <f t="shared" si="0"/>
        <v>Sat</v>
      </c>
      <c r="Z11" s="58"/>
      <c r="AA11" s="71"/>
    </row>
    <row r="12" spans="1:27" x14ac:dyDescent="0.2">
      <c r="A12" s="35">
        <v>41161</v>
      </c>
      <c r="B12" s="36" t="s">
        <v>21</v>
      </c>
      <c r="C12" s="42">
        <v>929</v>
      </c>
      <c r="D12" s="20">
        <v>41526</v>
      </c>
      <c r="E12" s="21" t="s">
        <v>22</v>
      </c>
      <c r="F12" s="47">
        <v>1705</v>
      </c>
      <c r="G12" s="71"/>
      <c r="H12" s="35">
        <v>41891</v>
      </c>
      <c r="I12" s="36" t="s">
        <v>23</v>
      </c>
      <c r="J12" s="56">
        <v>2098</v>
      </c>
      <c r="K12" s="68"/>
      <c r="L12" s="20">
        <v>42256</v>
      </c>
      <c r="M12" s="21" t="s">
        <v>24</v>
      </c>
      <c r="N12" s="58">
        <v>2111</v>
      </c>
      <c r="O12" s="71"/>
      <c r="P12" s="35">
        <v>42622</v>
      </c>
      <c r="Q12" s="36" t="s">
        <v>20</v>
      </c>
      <c r="R12" s="56">
        <v>2886</v>
      </c>
      <c r="S12" s="68"/>
      <c r="T12" s="20">
        <v>42987</v>
      </c>
      <c r="U12" s="21" t="s">
        <v>19</v>
      </c>
      <c r="V12" s="187">
        <v>807</v>
      </c>
      <c r="W12" s="71" t="s">
        <v>45</v>
      </c>
      <c r="X12" s="20">
        <v>43352</v>
      </c>
      <c r="Y12" s="21" t="str">
        <f t="shared" si="0"/>
        <v>Sun</v>
      </c>
      <c r="Z12" s="187"/>
      <c r="AA12" s="71"/>
    </row>
    <row r="13" spans="1:27" x14ac:dyDescent="0.2">
      <c r="A13" s="35">
        <v>41162</v>
      </c>
      <c r="B13" s="36" t="s">
        <v>22</v>
      </c>
      <c r="C13" s="42">
        <v>1698</v>
      </c>
      <c r="D13" s="20">
        <v>41527</v>
      </c>
      <c r="E13" s="21" t="s">
        <v>23</v>
      </c>
      <c r="F13" s="47">
        <v>1611</v>
      </c>
      <c r="G13" s="71"/>
      <c r="H13" s="35">
        <v>41892</v>
      </c>
      <c r="I13" s="36" t="s">
        <v>24</v>
      </c>
      <c r="J13" s="56">
        <v>2124</v>
      </c>
      <c r="K13" s="68"/>
      <c r="L13" s="20">
        <v>42257</v>
      </c>
      <c r="M13" s="21" t="s">
        <v>18</v>
      </c>
      <c r="N13" s="58">
        <v>2222</v>
      </c>
      <c r="O13" s="71"/>
      <c r="P13" s="35">
        <v>42623</v>
      </c>
      <c r="Q13" s="36" t="s">
        <v>19</v>
      </c>
      <c r="R13" s="56">
        <v>3177</v>
      </c>
      <c r="S13" s="68"/>
      <c r="T13" s="20">
        <v>42988</v>
      </c>
      <c r="U13" s="21" t="s">
        <v>21</v>
      </c>
      <c r="V13" s="187">
        <v>67</v>
      </c>
      <c r="W13" s="71" t="s">
        <v>44</v>
      </c>
      <c r="X13" s="20">
        <v>43353</v>
      </c>
      <c r="Y13" s="21" t="str">
        <f t="shared" si="0"/>
        <v>Mon</v>
      </c>
      <c r="Z13" s="187"/>
      <c r="AA13" s="71"/>
    </row>
    <row r="14" spans="1:27" x14ac:dyDescent="0.2">
      <c r="A14" s="35">
        <v>41163</v>
      </c>
      <c r="B14" s="36" t="s">
        <v>23</v>
      </c>
      <c r="C14" s="42">
        <v>1635</v>
      </c>
      <c r="D14" s="20">
        <v>41528</v>
      </c>
      <c r="E14" s="21" t="s">
        <v>24</v>
      </c>
      <c r="F14" s="47">
        <v>1782</v>
      </c>
      <c r="G14" s="71"/>
      <c r="H14" s="35">
        <v>41893</v>
      </c>
      <c r="I14" s="36" t="s">
        <v>18</v>
      </c>
      <c r="J14" s="56">
        <v>2162</v>
      </c>
      <c r="K14" s="68"/>
      <c r="L14" s="20">
        <v>42258</v>
      </c>
      <c r="M14" s="21" t="s">
        <v>20</v>
      </c>
      <c r="N14" s="58">
        <v>2808</v>
      </c>
      <c r="O14" s="71"/>
      <c r="P14" s="35">
        <v>42624</v>
      </c>
      <c r="Q14" s="36" t="s">
        <v>21</v>
      </c>
      <c r="R14" s="56">
        <v>1190</v>
      </c>
      <c r="S14" s="68"/>
      <c r="T14" s="20">
        <v>42989</v>
      </c>
      <c r="U14" s="21" t="s">
        <v>22</v>
      </c>
      <c r="V14" s="187">
        <v>85</v>
      </c>
      <c r="W14" s="71"/>
      <c r="X14" s="20">
        <v>43354</v>
      </c>
      <c r="Y14" s="21" t="str">
        <f t="shared" si="0"/>
        <v>Tue</v>
      </c>
      <c r="Z14" s="187"/>
      <c r="AA14" s="71"/>
    </row>
    <row r="15" spans="1:27" x14ac:dyDescent="0.2">
      <c r="A15" s="35">
        <v>41164</v>
      </c>
      <c r="B15" s="36" t="s">
        <v>24</v>
      </c>
      <c r="C15" s="42">
        <v>1739</v>
      </c>
      <c r="D15" s="20">
        <v>41529</v>
      </c>
      <c r="E15" s="21" t="s">
        <v>18</v>
      </c>
      <c r="F15" s="47">
        <v>1842</v>
      </c>
      <c r="G15" s="71"/>
      <c r="H15" s="35">
        <v>41894</v>
      </c>
      <c r="I15" s="36" t="s">
        <v>20</v>
      </c>
      <c r="J15" s="57">
        <v>2495</v>
      </c>
      <c r="K15" s="68"/>
      <c r="L15" s="20">
        <v>42259</v>
      </c>
      <c r="M15" s="21" t="s">
        <v>19</v>
      </c>
      <c r="N15" s="58">
        <v>3132</v>
      </c>
      <c r="O15" s="71"/>
      <c r="P15" s="35">
        <v>42625</v>
      </c>
      <c r="Q15" s="36" t="s">
        <v>22</v>
      </c>
      <c r="R15" s="56">
        <v>1921</v>
      </c>
      <c r="S15" s="68"/>
      <c r="T15" s="20">
        <v>42990</v>
      </c>
      <c r="U15" s="21" t="s">
        <v>23</v>
      </c>
      <c r="V15" s="59">
        <v>699</v>
      </c>
      <c r="W15" s="71"/>
      <c r="X15" s="20">
        <v>43355</v>
      </c>
      <c r="Y15" s="21" t="str">
        <f t="shared" si="0"/>
        <v>Wed</v>
      </c>
      <c r="Z15" s="59"/>
      <c r="AA15" s="71"/>
    </row>
    <row r="16" spans="1:27" x14ac:dyDescent="0.2">
      <c r="A16" s="35">
        <v>41165</v>
      </c>
      <c r="B16" s="36" t="s">
        <v>18</v>
      </c>
      <c r="C16" s="42">
        <v>1907</v>
      </c>
      <c r="D16" s="20">
        <v>41530</v>
      </c>
      <c r="E16" s="21" t="s">
        <v>20</v>
      </c>
      <c r="F16" s="47">
        <v>2415</v>
      </c>
      <c r="G16" s="71"/>
      <c r="H16" s="35">
        <v>41895</v>
      </c>
      <c r="I16" s="36" t="s">
        <v>19</v>
      </c>
      <c r="J16" s="57">
        <v>2479</v>
      </c>
      <c r="K16" s="68"/>
      <c r="L16" s="20">
        <v>42260</v>
      </c>
      <c r="M16" s="21" t="s">
        <v>21</v>
      </c>
      <c r="N16" s="58">
        <v>1043</v>
      </c>
      <c r="O16" s="71"/>
      <c r="P16" s="35">
        <v>42626</v>
      </c>
      <c r="Q16" s="36" t="s">
        <v>23</v>
      </c>
      <c r="R16" s="56">
        <v>2150</v>
      </c>
      <c r="S16" s="68"/>
      <c r="T16" s="20">
        <v>42991</v>
      </c>
      <c r="U16" s="21" t="s">
        <v>24</v>
      </c>
      <c r="V16" s="59">
        <v>1219</v>
      </c>
      <c r="W16" s="71"/>
      <c r="X16" s="20">
        <v>43356</v>
      </c>
      <c r="Y16" s="21" t="str">
        <f t="shared" si="0"/>
        <v>Thu</v>
      </c>
      <c r="Z16" s="59"/>
      <c r="AA16" s="71"/>
    </row>
    <row r="17" spans="1:27" x14ac:dyDescent="0.2">
      <c r="A17" s="35">
        <v>41166</v>
      </c>
      <c r="B17" s="36" t="s">
        <v>20</v>
      </c>
      <c r="C17" s="42">
        <v>2430</v>
      </c>
      <c r="D17" s="20">
        <v>41531</v>
      </c>
      <c r="E17" s="21" t="s">
        <v>19</v>
      </c>
      <c r="F17" s="47">
        <v>2770</v>
      </c>
      <c r="G17" s="71"/>
      <c r="H17" s="35">
        <v>41896</v>
      </c>
      <c r="I17" s="36" t="s">
        <v>21</v>
      </c>
      <c r="J17" s="57">
        <v>897</v>
      </c>
      <c r="K17" s="68"/>
      <c r="L17" s="20">
        <v>42261</v>
      </c>
      <c r="M17" s="21" t="s">
        <v>22</v>
      </c>
      <c r="N17" s="58">
        <v>2008</v>
      </c>
      <c r="O17" s="71"/>
      <c r="P17" s="35">
        <v>42627</v>
      </c>
      <c r="Q17" s="36" t="s">
        <v>24</v>
      </c>
      <c r="R17" s="56">
        <v>2202</v>
      </c>
      <c r="S17" s="68"/>
      <c r="T17" s="20">
        <v>42992</v>
      </c>
      <c r="U17" s="21" t="s">
        <v>18</v>
      </c>
      <c r="V17" s="59">
        <v>1754</v>
      </c>
      <c r="W17" s="71"/>
      <c r="X17" s="20">
        <v>43357</v>
      </c>
      <c r="Y17" s="21" t="str">
        <f t="shared" si="0"/>
        <v>Fri</v>
      </c>
      <c r="Z17" s="59"/>
      <c r="AA17" s="71"/>
    </row>
    <row r="18" spans="1:27" x14ac:dyDescent="0.2">
      <c r="A18" s="35">
        <v>41167</v>
      </c>
      <c r="B18" s="36" t="s">
        <v>19</v>
      </c>
      <c r="C18" s="42">
        <v>3073</v>
      </c>
      <c r="D18" s="20">
        <v>41532</v>
      </c>
      <c r="E18" s="21" t="s">
        <v>21</v>
      </c>
      <c r="F18" s="47">
        <v>1067</v>
      </c>
      <c r="G18" s="71"/>
      <c r="H18" s="35">
        <v>41897</v>
      </c>
      <c r="I18" s="36" t="s">
        <v>22</v>
      </c>
      <c r="J18" s="57">
        <v>1866</v>
      </c>
      <c r="K18" s="68"/>
      <c r="L18" s="20">
        <v>42262</v>
      </c>
      <c r="M18" s="21" t="s">
        <v>23</v>
      </c>
      <c r="N18" s="58">
        <v>2007</v>
      </c>
      <c r="O18" s="71"/>
      <c r="P18" s="35">
        <v>42628</v>
      </c>
      <c r="Q18" s="36" t="s">
        <v>18</v>
      </c>
      <c r="R18" s="56">
        <v>2325</v>
      </c>
      <c r="S18" s="68"/>
      <c r="T18" s="20">
        <v>42993</v>
      </c>
      <c r="U18" s="21" t="s">
        <v>20</v>
      </c>
      <c r="V18" s="59">
        <v>2422</v>
      </c>
      <c r="W18" s="71"/>
      <c r="X18" s="20">
        <v>43358</v>
      </c>
      <c r="Y18" s="21" t="str">
        <f t="shared" si="0"/>
        <v>Sat</v>
      </c>
      <c r="Z18" s="59"/>
      <c r="AA18" s="71"/>
    </row>
    <row r="19" spans="1:27" x14ac:dyDescent="0.2">
      <c r="A19" s="35">
        <v>41168</v>
      </c>
      <c r="B19" s="36" t="s">
        <v>21</v>
      </c>
      <c r="C19" s="42">
        <v>1417</v>
      </c>
      <c r="D19" s="20">
        <v>41533</v>
      </c>
      <c r="E19" s="21" t="s">
        <v>22</v>
      </c>
      <c r="F19" s="47">
        <v>1795</v>
      </c>
      <c r="G19" s="71"/>
      <c r="H19" s="35">
        <v>41898</v>
      </c>
      <c r="I19" s="36" t="s">
        <v>23</v>
      </c>
      <c r="J19" s="57">
        <v>1899</v>
      </c>
      <c r="K19" s="68"/>
      <c r="L19" s="20">
        <v>42263</v>
      </c>
      <c r="M19" s="21" t="s">
        <v>24</v>
      </c>
      <c r="N19" s="58">
        <v>2148</v>
      </c>
      <c r="O19" s="71"/>
      <c r="P19" s="35">
        <v>42629</v>
      </c>
      <c r="Q19" s="36" t="s">
        <v>20</v>
      </c>
      <c r="R19" s="56">
        <v>2957</v>
      </c>
      <c r="S19" s="68"/>
      <c r="T19" s="20">
        <v>42994</v>
      </c>
      <c r="U19" s="21" t="s">
        <v>19</v>
      </c>
      <c r="V19" s="59">
        <v>2641</v>
      </c>
      <c r="W19" s="71"/>
      <c r="X19" s="20">
        <v>43359</v>
      </c>
      <c r="Y19" s="21" t="str">
        <f t="shared" si="0"/>
        <v>Sun</v>
      </c>
      <c r="Z19" s="59"/>
      <c r="AA19" s="71"/>
    </row>
    <row r="20" spans="1:27" x14ac:dyDescent="0.2">
      <c r="A20" s="35">
        <v>41169</v>
      </c>
      <c r="B20" s="36" t="s">
        <v>22</v>
      </c>
      <c r="C20" s="42">
        <v>1726</v>
      </c>
      <c r="D20" s="20">
        <v>41534</v>
      </c>
      <c r="E20" s="21" t="s">
        <v>23</v>
      </c>
      <c r="F20" s="47">
        <v>1891</v>
      </c>
      <c r="G20" s="71"/>
      <c r="H20" s="35">
        <v>41899</v>
      </c>
      <c r="I20" s="36" t="s">
        <v>24</v>
      </c>
      <c r="J20" s="57">
        <v>1890</v>
      </c>
      <c r="K20" s="68"/>
      <c r="L20" s="20">
        <v>42264</v>
      </c>
      <c r="M20" s="21" t="s">
        <v>18</v>
      </c>
      <c r="N20" s="58">
        <v>2268</v>
      </c>
      <c r="O20" s="71"/>
      <c r="P20" s="35">
        <v>42630</v>
      </c>
      <c r="Q20" s="36" t="s">
        <v>19</v>
      </c>
      <c r="R20" s="56">
        <v>3504</v>
      </c>
      <c r="S20" s="68"/>
      <c r="T20" s="20">
        <v>42995</v>
      </c>
      <c r="U20" s="21" t="s">
        <v>21</v>
      </c>
      <c r="V20" s="59">
        <v>1054</v>
      </c>
      <c r="W20" s="71"/>
      <c r="X20" s="20">
        <v>43360</v>
      </c>
      <c r="Y20" s="21" t="str">
        <f t="shared" si="0"/>
        <v>Mon</v>
      </c>
      <c r="Z20" s="59"/>
      <c r="AA20" s="71"/>
    </row>
    <row r="21" spans="1:27" x14ac:dyDescent="0.2">
      <c r="A21" s="35">
        <v>41170</v>
      </c>
      <c r="B21" s="36" t="s">
        <v>23</v>
      </c>
      <c r="C21" s="42">
        <v>1773</v>
      </c>
      <c r="D21" s="20">
        <v>41535</v>
      </c>
      <c r="E21" s="21" t="s">
        <v>24</v>
      </c>
      <c r="F21" s="47">
        <v>1837</v>
      </c>
      <c r="G21" s="71"/>
      <c r="H21" s="35">
        <v>41900</v>
      </c>
      <c r="I21" s="36" t="s">
        <v>18</v>
      </c>
      <c r="J21" s="57">
        <v>1954</v>
      </c>
      <c r="K21" s="68"/>
      <c r="L21" s="20">
        <v>42265</v>
      </c>
      <c r="M21" s="21" t="s">
        <v>20</v>
      </c>
      <c r="N21" s="58">
        <v>2722</v>
      </c>
      <c r="O21" s="71"/>
      <c r="P21" s="35">
        <v>42631</v>
      </c>
      <c r="Q21" s="36" t="s">
        <v>21</v>
      </c>
      <c r="R21" s="56">
        <v>1632</v>
      </c>
      <c r="S21" s="68"/>
      <c r="T21" s="20">
        <v>42996</v>
      </c>
      <c r="U21" s="21" t="s">
        <v>22</v>
      </c>
      <c r="V21" s="59">
        <v>2075</v>
      </c>
      <c r="W21" s="71"/>
      <c r="X21" s="20">
        <v>43361</v>
      </c>
      <c r="Y21" s="21" t="str">
        <f t="shared" si="0"/>
        <v>Tue</v>
      </c>
      <c r="Z21" s="59"/>
      <c r="AA21" s="71"/>
    </row>
    <row r="22" spans="1:27" x14ac:dyDescent="0.2">
      <c r="A22" s="35">
        <v>41171</v>
      </c>
      <c r="B22" s="36" t="s">
        <v>24</v>
      </c>
      <c r="C22" s="42">
        <v>1796</v>
      </c>
      <c r="D22" s="20">
        <v>41536</v>
      </c>
      <c r="E22" s="21" t="s">
        <v>18</v>
      </c>
      <c r="F22" s="47">
        <v>1935</v>
      </c>
      <c r="G22" s="71"/>
      <c r="H22" s="35">
        <v>41901</v>
      </c>
      <c r="I22" s="36" t="s">
        <v>20</v>
      </c>
      <c r="J22" s="57">
        <v>2399</v>
      </c>
      <c r="K22" s="68"/>
      <c r="L22" s="20">
        <v>42266</v>
      </c>
      <c r="M22" s="21" t="s">
        <v>19</v>
      </c>
      <c r="N22" s="58">
        <v>2884</v>
      </c>
      <c r="O22" s="71"/>
      <c r="P22" s="35">
        <v>42632</v>
      </c>
      <c r="Q22" s="36" t="s">
        <v>22</v>
      </c>
      <c r="R22" s="56">
        <v>2096</v>
      </c>
      <c r="S22" s="68"/>
      <c r="T22" s="20">
        <v>42997</v>
      </c>
      <c r="U22" s="21" t="s">
        <v>23</v>
      </c>
      <c r="V22" s="59">
        <v>2181</v>
      </c>
      <c r="W22" s="71"/>
      <c r="X22" s="20">
        <v>43362</v>
      </c>
      <c r="Y22" s="21" t="str">
        <f t="shared" si="0"/>
        <v>Wed</v>
      </c>
      <c r="Z22" s="59"/>
      <c r="AA22" s="71"/>
    </row>
    <row r="23" spans="1:27" x14ac:dyDescent="0.2">
      <c r="A23" s="35">
        <v>41172</v>
      </c>
      <c r="B23" s="36" t="s">
        <v>18</v>
      </c>
      <c r="C23" s="42">
        <v>1970</v>
      </c>
      <c r="D23" s="20">
        <v>41537</v>
      </c>
      <c r="E23" s="21" t="s">
        <v>20</v>
      </c>
      <c r="F23" s="47">
        <v>2528</v>
      </c>
      <c r="G23" s="71"/>
      <c r="H23" s="35">
        <v>41902</v>
      </c>
      <c r="I23" s="36" t="s">
        <v>19</v>
      </c>
      <c r="J23" s="57">
        <v>2749</v>
      </c>
      <c r="K23" s="68"/>
      <c r="L23" s="20">
        <v>42267</v>
      </c>
      <c r="M23" s="21" t="s">
        <v>21</v>
      </c>
      <c r="N23" s="58">
        <v>1111</v>
      </c>
      <c r="O23" s="71"/>
      <c r="P23" s="35">
        <v>42633</v>
      </c>
      <c r="Q23" s="36" t="s">
        <v>23</v>
      </c>
      <c r="R23" s="56">
        <v>2271</v>
      </c>
      <c r="S23" s="68"/>
      <c r="T23" s="20">
        <v>42998</v>
      </c>
      <c r="U23" s="21" t="s">
        <v>24</v>
      </c>
      <c r="V23" s="59">
        <v>2170</v>
      </c>
      <c r="W23" s="71"/>
      <c r="X23" s="20">
        <v>43363</v>
      </c>
      <c r="Y23" s="21" t="str">
        <f t="shared" si="0"/>
        <v>Thu</v>
      </c>
      <c r="Z23" s="59"/>
      <c r="AA23" s="71"/>
    </row>
    <row r="24" spans="1:27" x14ac:dyDescent="0.2">
      <c r="A24" s="35">
        <v>41173</v>
      </c>
      <c r="B24" s="36" t="s">
        <v>20</v>
      </c>
      <c r="C24" s="42">
        <v>2528</v>
      </c>
      <c r="D24" s="20">
        <v>41538</v>
      </c>
      <c r="E24" s="21" t="s">
        <v>19</v>
      </c>
      <c r="F24" s="47">
        <v>2815</v>
      </c>
      <c r="G24" s="71"/>
      <c r="H24" s="35">
        <v>41903</v>
      </c>
      <c r="I24" s="36" t="s">
        <v>21</v>
      </c>
      <c r="J24" s="57">
        <v>1051</v>
      </c>
      <c r="K24" s="68"/>
      <c r="L24" s="20">
        <v>42268</v>
      </c>
      <c r="M24" s="21" t="s">
        <v>22</v>
      </c>
      <c r="N24" s="58">
        <v>1889</v>
      </c>
      <c r="O24" s="71"/>
      <c r="P24" s="35">
        <v>42634</v>
      </c>
      <c r="Q24" s="36" t="s">
        <v>24</v>
      </c>
      <c r="R24" s="56">
        <v>2232</v>
      </c>
      <c r="S24" s="68"/>
      <c r="T24" s="20">
        <v>42999</v>
      </c>
      <c r="U24" s="21" t="s">
        <v>18</v>
      </c>
      <c r="V24" s="59">
        <v>2351</v>
      </c>
      <c r="W24" s="71"/>
      <c r="X24" s="20">
        <v>43364</v>
      </c>
      <c r="Y24" s="21" t="str">
        <f t="shared" si="0"/>
        <v>Fri</v>
      </c>
      <c r="Z24" s="59"/>
      <c r="AA24" s="71"/>
    </row>
    <row r="25" spans="1:27" x14ac:dyDescent="0.2">
      <c r="A25" s="35">
        <v>41174</v>
      </c>
      <c r="B25" s="36" t="s">
        <v>19</v>
      </c>
      <c r="C25" s="42">
        <v>3099</v>
      </c>
      <c r="D25" s="20">
        <v>41539</v>
      </c>
      <c r="E25" s="21" t="s">
        <v>21</v>
      </c>
      <c r="F25" s="47">
        <v>1226</v>
      </c>
      <c r="G25" s="71"/>
      <c r="H25" s="35">
        <v>41904</v>
      </c>
      <c r="I25" s="36" t="s">
        <v>22</v>
      </c>
      <c r="J25" s="57">
        <v>1688</v>
      </c>
      <c r="K25" s="68"/>
      <c r="L25" s="20">
        <v>42269</v>
      </c>
      <c r="M25" s="21" t="s">
        <v>23</v>
      </c>
      <c r="N25" s="58">
        <v>1972</v>
      </c>
      <c r="O25" s="71"/>
      <c r="P25" s="35">
        <v>42635</v>
      </c>
      <c r="Q25" s="36" t="s">
        <v>18</v>
      </c>
      <c r="R25" s="56">
        <v>2485</v>
      </c>
      <c r="S25" s="68"/>
      <c r="T25" s="20">
        <v>43000</v>
      </c>
      <c r="U25" s="21" t="s">
        <v>20</v>
      </c>
      <c r="V25" s="59">
        <v>2892</v>
      </c>
      <c r="W25" s="71"/>
      <c r="X25" s="20">
        <v>43365</v>
      </c>
      <c r="Y25" s="21" t="str">
        <f t="shared" si="0"/>
        <v>Sat</v>
      </c>
      <c r="Z25" s="59"/>
      <c r="AA25" s="71"/>
    </row>
    <row r="26" spans="1:27" x14ac:dyDescent="0.2">
      <c r="A26" s="35">
        <v>41175</v>
      </c>
      <c r="B26" s="36" t="s">
        <v>21</v>
      </c>
      <c r="C26" s="42">
        <v>1171</v>
      </c>
      <c r="D26" s="20">
        <v>41540</v>
      </c>
      <c r="E26" s="21" t="s">
        <v>22</v>
      </c>
      <c r="F26" s="47">
        <v>1699</v>
      </c>
      <c r="G26" s="71"/>
      <c r="H26" s="35">
        <v>41905</v>
      </c>
      <c r="I26" s="36" t="s">
        <v>23</v>
      </c>
      <c r="J26" s="57">
        <v>1920</v>
      </c>
      <c r="K26" s="68"/>
      <c r="L26" s="20">
        <v>42270</v>
      </c>
      <c r="M26" s="21" t="s">
        <v>24</v>
      </c>
      <c r="N26" s="58">
        <v>1971</v>
      </c>
      <c r="O26" s="71"/>
      <c r="P26" s="35">
        <v>42636</v>
      </c>
      <c r="Q26" s="36" t="s">
        <v>20</v>
      </c>
      <c r="R26" s="56">
        <v>3089</v>
      </c>
      <c r="S26" s="68"/>
      <c r="T26" s="20">
        <v>43001</v>
      </c>
      <c r="U26" s="21" t="s">
        <v>19</v>
      </c>
      <c r="V26" s="59">
        <v>3146</v>
      </c>
      <c r="W26" s="71"/>
      <c r="X26" s="20">
        <v>43366</v>
      </c>
      <c r="Y26" s="21" t="str">
        <f t="shared" si="0"/>
        <v>Sun</v>
      </c>
      <c r="Z26" s="59"/>
      <c r="AA26" s="71"/>
    </row>
    <row r="27" spans="1:27" x14ac:dyDescent="0.2">
      <c r="A27" s="35">
        <v>41176</v>
      </c>
      <c r="B27" s="36" t="s">
        <v>22</v>
      </c>
      <c r="C27" s="42">
        <v>1779</v>
      </c>
      <c r="D27" s="20">
        <v>41541</v>
      </c>
      <c r="E27" s="21" t="s">
        <v>23</v>
      </c>
      <c r="F27" s="47">
        <v>1815</v>
      </c>
      <c r="G27" s="71"/>
      <c r="H27" s="35">
        <v>41906</v>
      </c>
      <c r="I27" s="36" t="s">
        <v>24</v>
      </c>
      <c r="J27" s="57">
        <v>1832</v>
      </c>
      <c r="K27" s="68"/>
      <c r="L27" s="20">
        <v>42271</v>
      </c>
      <c r="M27" s="21" t="s">
        <v>18</v>
      </c>
      <c r="N27" s="58">
        <v>2184</v>
      </c>
      <c r="O27" s="71"/>
      <c r="P27" s="35">
        <v>42637</v>
      </c>
      <c r="Q27" s="36" t="s">
        <v>19</v>
      </c>
      <c r="R27" s="56">
        <v>2937</v>
      </c>
      <c r="S27" s="68"/>
      <c r="T27" s="20">
        <v>43002</v>
      </c>
      <c r="U27" s="21" t="s">
        <v>21</v>
      </c>
      <c r="V27" s="59">
        <v>1322</v>
      </c>
      <c r="W27" s="71"/>
      <c r="X27" s="20">
        <v>43367</v>
      </c>
      <c r="Y27" s="21" t="str">
        <f t="shared" si="0"/>
        <v>Mon</v>
      </c>
      <c r="Z27" s="59"/>
      <c r="AA27" s="71"/>
    </row>
    <row r="28" spans="1:27" x14ac:dyDescent="0.2">
      <c r="A28" s="35">
        <v>41177</v>
      </c>
      <c r="B28" s="36" t="s">
        <v>23</v>
      </c>
      <c r="C28" s="42">
        <v>1782</v>
      </c>
      <c r="D28" s="20">
        <v>41542</v>
      </c>
      <c r="E28" s="21" t="s">
        <v>24</v>
      </c>
      <c r="F28" s="47">
        <v>1915</v>
      </c>
      <c r="G28" s="71"/>
      <c r="H28" s="35">
        <v>41907</v>
      </c>
      <c r="I28" s="36" t="s">
        <v>18</v>
      </c>
      <c r="J28" s="57">
        <v>1949</v>
      </c>
      <c r="K28" s="68"/>
      <c r="L28" s="20">
        <v>42272</v>
      </c>
      <c r="M28" s="21" t="s">
        <v>20</v>
      </c>
      <c r="N28" s="58">
        <v>2668</v>
      </c>
      <c r="O28" s="71"/>
      <c r="P28" s="35">
        <v>42638</v>
      </c>
      <c r="Q28" s="36" t="s">
        <v>21</v>
      </c>
      <c r="R28" s="56">
        <v>1685</v>
      </c>
      <c r="S28" s="68"/>
      <c r="T28" s="20">
        <v>43003</v>
      </c>
      <c r="U28" s="21" t="s">
        <v>22</v>
      </c>
      <c r="V28" s="59">
        <v>2133</v>
      </c>
      <c r="W28" s="71"/>
      <c r="X28" s="20">
        <v>43368</v>
      </c>
      <c r="Y28" s="21" t="str">
        <f t="shared" si="0"/>
        <v>Tue</v>
      </c>
      <c r="Z28" s="59"/>
      <c r="AA28" s="71"/>
    </row>
    <row r="29" spans="1:27" x14ac:dyDescent="0.2">
      <c r="A29" s="35">
        <v>41178</v>
      </c>
      <c r="B29" s="36" t="s">
        <v>24</v>
      </c>
      <c r="C29" s="42">
        <v>1843</v>
      </c>
      <c r="D29" s="20">
        <v>41543</v>
      </c>
      <c r="E29" s="21" t="s">
        <v>18</v>
      </c>
      <c r="F29" s="47">
        <v>1919</v>
      </c>
      <c r="G29" s="71"/>
      <c r="H29" s="35">
        <v>41908</v>
      </c>
      <c r="I29" s="36" t="s">
        <v>20</v>
      </c>
      <c r="J29" s="57">
        <v>2555</v>
      </c>
      <c r="K29" s="68"/>
      <c r="L29" s="20">
        <v>42273</v>
      </c>
      <c r="M29" s="21" t="s">
        <v>19</v>
      </c>
      <c r="N29" s="58">
        <v>2881</v>
      </c>
      <c r="O29" s="71"/>
      <c r="P29" s="35">
        <v>42639</v>
      </c>
      <c r="Q29" s="36" t="s">
        <v>22</v>
      </c>
      <c r="R29" s="56">
        <v>2354</v>
      </c>
      <c r="S29" s="68"/>
      <c r="T29" s="20">
        <v>43004</v>
      </c>
      <c r="U29" s="21" t="s">
        <v>23</v>
      </c>
      <c r="V29" s="59">
        <v>2313</v>
      </c>
      <c r="W29" s="71"/>
      <c r="X29" s="20">
        <v>43369</v>
      </c>
      <c r="Y29" s="21" t="str">
        <f t="shared" si="0"/>
        <v>Wed</v>
      </c>
      <c r="Z29" s="59"/>
      <c r="AA29" s="71"/>
    </row>
    <row r="30" spans="1:27" x14ac:dyDescent="0.2">
      <c r="A30" s="35">
        <v>41179</v>
      </c>
      <c r="B30" s="36" t="s">
        <v>18</v>
      </c>
      <c r="C30" s="42">
        <v>1912</v>
      </c>
      <c r="D30" s="20">
        <v>41544</v>
      </c>
      <c r="E30" s="21" t="s">
        <v>20</v>
      </c>
      <c r="F30" s="47">
        <v>2356</v>
      </c>
      <c r="G30" s="71"/>
      <c r="H30" s="35">
        <v>41909</v>
      </c>
      <c r="I30" s="36" t="s">
        <v>19</v>
      </c>
      <c r="J30" s="57">
        <v>2951</v>
      </c>
      <c r="K30" s="68"/>
      <c r="L30" s="20">
        <v>42274</v>
      </c>
      <c r="M30" s="21" t="s">
        <v>21</v>
      </c>
      <c r="N30" s="58">
        <v>1139</v>
      </c>
      <c r="O30" s="71"/>
      <c r="P30" s="35">
        <v>42640</v>
      </c>
      <c r="Q30" s="36" t="s">
        <v>23</v>
      </c>
      <c r="R30" s="56">
        <v>2167</v>
      </c>
      <c r="S30" s="68"/>
      <c r="T30" s="20">
        <v>43005</v>
      </c>
      <c r="U30" s="21" t="s">
        <v>24</v>
      </c>
      <c r="V30" s="59">
        <v>2197</v>
      </c>
      <c r="W30" s="71"/>
      <c r="X30" s="20">
        <v>43370</v>
      </c>
      <c r="Y30" s="21" t="str">
        <f t="shared" si="0"/>
        <v>Thu</v>
      </c>
      <c r="Z30" s="59"/>
      <c r="AA30" s="71"/>
    </row>
    <row r="31" spans="1:27" x14ac:dyDescent="0.2">
      <c r="A31" s="35">
        <v>41180</v>
      </c>
      <c r="B31" s="36" t="s">
        <v>20</v>
      </c>
      <c r="C31" s="42">
        <v>2389</v>
      </c>
      <c r="D31" s="20">
        <v>41545</v>
      </c>
      <c r="E31" s="21" t="s">
        <v>19</v>
      </c>
      <c r="F31" s="47">
        <v>2527</v>
      </c>
      <c r="G31" s="71"/>
      <c r="H31" s="35">
        <v>41910</v>
      </c>
      <c r="I31" s="36" t="s">
        <v>21</v>
      </c>
      <c r="J31" s="57">
        <v>1146</v>
      </c>
      <c r="K31" s="68"/>
      <c r="L31" s="20">
        <v>42275</v>
      </c>
      <c r="M31" s="21" t="s">
        <v>22</v>
      </c>
      <c r="N31" s="58">
        <v>1886</v>
      </c>
      <c r="O31" s="71"/>
      <c r="P31" s="35">
        <v>42641</v>
      </c>
      <c r="Q31" s="36" t="s">
        <v>24</v>
      </c>
      <c r="R31" s="56">
        <v>2263</v>
      </c>
      <c r="S31" s="68"/>
      <c r="T31" s="20">
        <v>43006</v>
      </c>
      <c r="U31" s="21" t="s">
        <v>18</v>
      </c>
      <c r="V31" s="59">
        <v>2547</v>
      </c>
      <c r="W31" s="71"/>
      <c r="X31" s="20">
        <v>43371</v>
      </c>
      <c r="Y31" s="21" t="str">
        <f t="shared" si="0"/>
        <v>Fri</v>
      </c>
      <c r="Z31" s="59"/>
      <c r="AA31" s="71"/>
    </row>
    <row r="32" spans="1:27" x14ac:dyDescent="0.2">
      <c r="A32" s="35">
        <v>41181</v>
      </c>
      <c r="B32" s="36" t="s">
        <v>19</v>
      </c>
      <c r="C32" s="42">
        <v>2789</v>
      </c>
      <c r="D32" s="20">
        <v>41546</v>
      </c>
      <c r="E32" s="21" t="s">
        <v>21</v>
      </c>
      <c r="F32" s="47">
        <v>917</v>
      </c>
      <c r="G32" s="84"/>
      <c r="H32" s="35">
        <v>41911</v>
      </c>
      <c r="I32" s="36" t="s">
        <v>22</v>
      </c>
      <c r="J32" s="57">
        <v>1845</v>
      </c>
      <c r="K32" s="68"/>
      <c r="L32" s="20">
        <v>42276</v>
      </c>
      <c r="M32" s="21" t="s">
        <v>23</v>
      </c>
      <c r="N32" s="58">
        <v>1890</v>
      </c>
      <c r="O32" s="71"/>
      <c r="P32" s="35">
        <v>42642</v>
      </c>
      <c r="Q32" s="36" t="s">
        <v>18</v>
      </c>
      <c r="R32" s="56">
        <v>2506</v>
      </c>
      <c r="S32" s="68"/>
      <c r="T32" s="20">
        <v>43007</v>
      </c>
      <c r="U32" s="21" t="s">
        <v>20</v>
      </c>
      <c r="V32" s="122">
        <v>3323</v>
      </c>
      <c r="W32" s="84"/>
      <c r="X32" s="20">
        <v>43372</v>
      </c>
      <c r="Y32" s="21" t="str">
        <f t="shared" si="0"/>
        <v>Sat</v>
      </c>
      <c r="Z32" s="122"/>
      <c r="AA32" s="84"/>
    </row>
    <row r="33" spans="1:27" x14ac:dyDescent="0.2">
      <c r="A33" s="35">
        <v>41182</v>
      </c>
      <c r="B33" s="36" t="s">
        <v>21</v>
      </c>
      <c r="C33" s="42">
        <v>982</v>
      </c>
      <c r="D33" s="20">
        <v>41547</v>
      </c>
      <c r="E33" s="21" t="s">
        <v>22</v>
      </c>
      <c r="F33" s="47">
        <v>1823</v>
      </c>
      <c r="G33" s="84"/>
      <c r="H33" s="35">
        <v>41912</v>
      </c>
      <c r="I33" s="36" t="s">
        <v>23</v>
      </c>
      <c r="J33" s="57">
        <v>1988</v>
      </c>
      <c r="K33" s="68"/>
      <c r="L33" s="20">
        <v>42277</v>
      </c>
      <c r="M33" s="21" t="s">
        <v>24</v>
      </c>
      <c r="N33" s="58">
        <v>2013</v>
      </c>
      <c r="O33" s="71"/>
      <c r="P33" s="35">
        <v>42643</v>
      </c>
      <c r="Q33" s="36" t="s">
        <v>20</v>
      </c>
      <c r="R33" s="56">
        <v>3459</v>
      </c>
      <c r="S33" s="68"/>
      <c r="T33" s="20">
        <v>43008</v>
      </c>
      <c r="U33" s="21" t="s">
        <v>19</v>
      </c>
      <c r="V33" s="122">
        <v>3345</v>
      </c>
      <c r="W33" s="84"/>
      <c r="X33" s="20">
        <v>43373</v>
      </c>
      <c r="Y33" s="21" t="str">
        <f t="shared" si="0"/>
        <v>Sun</v>
      </c>
      <c r="Z33" s="122"/>
      <c r="AA33" s="84"/>
    </row>
    <row r="34" spans="1:27" x14ac:dyDescent="0.2">
      <c r="A34" s="103"/>
      <c r="B34" s="48"/>
      <c r="C34" s="104"/>
      <c r="D34" s="103"/>
      <c r="E34" s="48"/>
      <c r="F34" s="49"/>
      <c r="G34" s="80"/>
      <c r="H34" s="40"/>
      <c r="I34" s="41"/>
      <c r="J34" s="81"/>
      <c r="K34" s="80"/>
      <c r="L34" s="40"/>
      <c r="M34" s="41"/>
      <c r="N34" s="86"/>
      <c r="O34" s="80"/>
      <c r="P34" s="40"/>
      <c r="Q34" s="41"/>
      <c r="R34" s="81"/>
      <c r="S34" s="80"/>
      <c r="T34" s="40"/>
      <c r="U34" s="41"/>
      <c r="V34" s="86"/>
      <c r="W34" s="80"/>
      <c r="X34" s="40"/>
      <c r="Y34" s="41"/>
      <c r="Z34" s="86"/>
      <c r="AA34" s="80"/>
    </row>
    <row r="35" spans="1:27" x14ac:dyDescent="0.2">
      <c r="A35" s="74"/>
      <c r="B35" s="38"/>
      <c r="C35" s="77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5" t="s">
        <v>13</v>
      </c>
      <c r="B36" s="226"/>
      <c r="C36" s="78">
        <f>SUM(C4:C34)</f>
        <v>56566</v>
      </c>
      <c r="D36" s="225" t="s">
        <v>13</v>
      </c>
      <c r="E36" s="226"/>
      <c r="F36" s="43">
        <f>SUM(F4:F34)</f>
        <v>55480</v>
      </c>
      <c r="G36" s="71">
        <f>SUM((F36/C36)-1)</f>
        <v>-1.9198812007212851E-2</v>
      </c>
      <c r="H36" s="227" t="s">
        <v>13</v>
      </c>
      <c r="I36" s="228"/>
      <c r="J36" s="54">
        <f>SUM(J4:J34)</f>
        <v>58375</v>
      </c>
      <c r="K36" s="68">
        <f>SUM((J36/F36)-1)</f>
        <v>5.2180966113914984E-2</v>
      </c>
      <c r="L36" s="229" t="s">
        <v>13</v>
      </c>
      <c r="M36" s="230"/>
      <c r="N36" s="90">
        <f>SUM(N4:N34)</f>
        <v>64143</v>
      </c>
      <c r="O36" s="71">
        <f>SUM((N36/J36)-1)</f>
        <v>9.8809421841541845E-2</v>
      </c>
      <c r="P36" s="227" t="s">
        <v>13</v>
      </c>
      <c r="Q36" s="228"/>
      <c r="R36" s="54">
        <f>SUM(R4:R34)</f>
        <v>72609</v>
      </c>
      <c r="S36" s="68">
        <f>SUM((R36/N36)-1)</f>
        <v>0.13198634301482626</v>
      </c>
      <c r="T36" s="229" t="s">
        <v>13</v>
      </c>
      <c r="U36" s="230"/>
      <c r="V36" s="90">
        <f>SUM(V4:V34)</f>
        <v>62958</v>
      </c>
      <c r="W36" s="84">
        <f>SUM((V36/R36)-1)</f>
        <v>-0.13291740693302478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36" t="s">
        <v>32</v>
      </c>
      <c r="B37" s="237"/>
      <c r="C37" s="79">
        <f>AVERAGE(C4:C34)</f>
        <v>1885.5333333333333</v>
      </c>
      <c r="D37" s="236" t="s">
        <v>32</v>
      </c>
      <c r="E37" s="237"/>
      <c r="F37" s="72">
        <f>AVERAGE(F4:F34)</f>
        <v>1849.3333333333333</v>
      </c>
      <c r="G37" s="75"/>
      <c r="H37" s="216" t="s">
        <v>32</v>
      </c>
      <c r="I37" s="217"/>
      <c r="J37" s="70">
        <f>AVERAGE(J4:J34)</f>
        <v>1945.8333333333333</v>
      </c>
      <c r="K37" s="73"/>
      <c r="L37" s="218" t="s">
        <v>32</v>
      </c>
      <c r="M37" s="219"/>
      <c r="N37" s="88">
        <f>AVERAGE(N4:N34)</f>
        <v>2138.1</v>
      </c>
      <c r="O37" s="75"/>
      <c r="P37" s="216" t="s">
        <v>32</v>
      </c>
      <c r="Q37" s="217"/>
      <c r="R37" s="70">
        <f>AVERAGE(R4:R34)</f>
        <v>2420.3000000000002</v>
      </c>
      <c r="S37" s="73">
        <f>SUM((R37/N37)-1)</f>
        <v>0.13198634301482648</v>
      </c>
      <c r="T37" s="218" t="s">
        <v>32</v>
      </c>
      <c r="U37" s="219"/>
      <c r="V37" s="88">
        <f>AVERAGE(V4:V34)</f>
        <v>2098.6</v>
      </c>
      <c r="W37" s="83"/>
      <c r="X37" s="218" t="s">
        <v>32</v>
      </c>
      <c r="Y37" s="219"/>
      <c r="Z37" s="88" t="e">
        <f>AVERAGE(Z4:Z34)</f>
        <v>#DIV/0!</v>
      </c>
      <c r="AA37" s="83"/>
    </row>
    <row r="40" spans="1:27" x14ac:dyDescent="0.2">
      <c r="V40" s="188"/>
      <c r="W40" s="188"/>
    </row>
    <row r="41" spans="1:27" x14ac:dyDescent="0.2">
      <c r="J41" s="119"/>
      <c r="V41" s="188"/>
      <c r="W41" s="188"/>
    </row>
    <row r="42" spans="1:27" x14ac:dyDescent="0.2">
      <c r="J42" s="119"/>
    </row>
    <row r="43" spans="1:27" x14ac:dyDescent="0.2">
      <c r="H43" s="126"/>
      <c r="J43" s="119"/>
    </row>
    <row r="44" spans="1:27" x14ac:dyDescent="0.2">
      <c r="H44" s="126"/>
      <c r="J44" s="119"/>
    </row>
    <row r="45" spans="1:27" x14ac:dyDescent="0.2">
      <c r="H45" s="126"/>
      <c r="J45" s="119"/>
    </row>
    <row r="46" spans="1:27" x14ac:dyDescent="0.2">
      <c r="H46" s="126"/>
      <c r="J46" s="119"/>
    </row>
    <row r="47" spans="1:27" x14ac:dyDescent="0.2">
      <c r="H47" s="126"/>
      <c r="J47" s="119"/>
    </row>
    <row r="48" spans="1:27" x14ac:dyDescent="0.2">
      <c r="J48" s="119"/>
    </row>
  </sheetData>
  <customSheetViews>
    <customSheetView guid="{6828C9CD-F0DF-4095-BFAF-9186B4B82A2A}" topLeftCell="C1">
      <selection activeCell="Y13" sqref="Y13"/>
      <pageMargins left="0.7" right="0.7" top="0.75" bottom="0.75" header="0.3" footer="0.3"/>
      <pageSetup orientation="portrait" r:id="rId1"/>
    </customSheetView>
  </customSheetViews>
  <mergeCells count="22">
    <mergeCell ref="X37:Y37"/>
    <mergeCell ref="L36:M36"/>
    <mergeCell ref="P36:Q36"/>
    <mergeCell ref="T36:U36"/>
    <mergeCell ref="X2:Z2"/>
    <mergeCell ref="X36:Y36"/>
    <mergeCell ref="L37:M37"/>
    <mergeCell ref="P37:Q37"/>
    <mergeCell ref="T37:U37"/>
    <mergeCell ref="A1:W1"/>
    <mergeCell ref="A37:B37"/>
    <mergeCell ref="D37:E37"/>
    <mergeCell ref="A2:C2"/>
    <mergeCell ref="D2:F2"/>
    <mergeCell ref="A36:B36"/>
    <mergeCell ref="D36:E36"/>
    <mergeCell ref="H2:J2"/>
    <mergeCell ref="H36:I36"/>
    <mergeCell ref="H37:I37"/>
    <mergeCell ref="L2:N2"/>
    <mergeCell ref="P2:R2"/>
    <mergeCell ref="T2:V2"/>
  </mergeCells>
  <conditionalFormatting sqref="W36:W37">
    <cfRule type="cellIs" dxfId="35" priority="3" operator="greaterThan">
      <formula>0</formula>
    </cfRule>
  </conditionalFormatting>
  <conditionalFormatting sqref="W4:W34">
    <cfRule type="cellIs" dxfId="34" priority="7" operator="greaterThan">
      <formula>0</formula>
    </cfRule>
  </conditionalFormatting>
  <conditionalFormatting sqref="S36:S37">
    <cfRule type="cellIs" dxfId="33" priority="4" operator="greaterThan">
      <formula>0</formula>
    </cfRule>
  </conditionalFormatting>
  <conditionalFormatting sqref="K36:K37">
    <cfRule type="cellIs" dxfId="32" priority="6" operator="greaterThan">
      <formula>0</formula>
    </cfRule>
  </conditionalFormatting>
  <conditionalFormatting sqref="G4:G34 G36:G37 K4:K34">
    <cfRule type="cellIs" dxfId="31" priority="10" operator="greaterThan">
      <formula>0</formula>
    </cfRule>
  </conditionalFormatting>
  <conditionalFormatting sqref="O4:O34">
    <cfRule type="cellIs" dxfId="30" priority="9" operator="greaterThan">
      <formula>0</formula>
    </cfRule>
  </conditionalFormatting>
  <conditionalFormatting sqref="S4:S34">
    <cfRule type="cellIs" dxfId="29" priority="8" operator="greaterThan">
      <formula>0</formula>
    </cfRule>
  </conditionalFormatting>
  <conditionalFormatting sqref="O36:O37">
    <cfRule type="cellIs" dxfId="28" priority="5" operator="greaterThan">
      <formula>0</formula>
    </cfRule>
  </conditionalFormatting>
  <conditionalFormatting sqref="AA36:AA37">
    <cfRule type="cellIs" dxfId="27" priority="1" operator="greaterThan">
      <formula>0</formula>
    </cfRule>
  </conditionalFormatting>
  <conditionalFormatting sqref="AA4:AA34">
    <cfRule type="cellIs" dxfId="26" priority="2" operator="greaterThan">
      <formula>0</formula>
    </cfRule>
  </conditionalFormatting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K1" workbookViewId="0">
      <selection activeCell="Y4" sqref="Y4"/>
    </sheetView>
  </sheetViews>
  <sheetFormatPr defaultColWidth="10" defaultRowHeight="12.75" x14ac:dyDescent="0.2"/>
  <sheetData>
    <row r="1" spans="1:27" ht="13.5" thickBot="1" x14ac:dyDescent="0.25">
      <c r="A1" s="213" t="s">
        <v>34</v>
      </c>
      <c r="B1" s="214"/>
      <c r="C1" s="214"/>
      <c r="D1" s="214"/>
      <c r="E1" s="214"/>
      <c r="F1" s="214"/>
      <c r="G1" s="215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41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62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41183</v>
      </c>
      <c r="B4" s="36" t="s">
        <v>22</v>
      </c>
      <c r="C4" s="63">
        <v>1947</v>
      </c>
      <c r="D4" s="20">
        <v>41548</v>
      </c>
      <c r="E4" s="21" t="s">
        <v>23</v>
      </c>
      <c r="F4" s="125">
        <v>2155</v>
      </c>
      <c r="G4" s="71"/>
      <c r="H4" s="35">
        <v>41913</v>
      </c>
      <c r="I4" s="36" t="s">
        <v>24</v>
      </c>
      <c r="J4" s="56">
        <v>2213</v>
      </c>
      <c r="K4" s="68"/>
      <c r="L4" s="20">
        <v>42278</v>
      </c>
      <c r="M4" s="21" t="s">
        <v>18</v>
      </c>
      <c r="N4" s="58">
        <v>2280</v>
      </c>
      <c r="O4" s="71"/>
      <c r="P4" s="35">
        <v>42644</v>
      </c>
      <c r="Q4" s="36" t="s">
        <v>19</v>
      </c>
      <c r="R4" s="56">
        <v>3629</v>
      </c>
      <c r="S4" s="68"/>
      <c r="T4" s="20">
        <v>43009</v>
      </c>
      <c r="U4" s="21" t="s">
        <v>21</v>
      </c>
      <c r="V4" s="58">
        <v>1274</v>
      </c>
      <c r="W4" s="71"/>
      <c r="X4" s="20">
        <v>43374</v>
      </c>
      <c r="Y4" s="21" t="str">
        <f>TEXT(X4,"ddd")</f>
        <v>Mon</v>
      </c>
      <c r="Z4" s="58"/>
      <c r="AA4" s="71"/>
    </row>
    <row r="5" spans="1:27" x14ac:dyDescent="0.2">
      <c r="A5" s="35">
        <v>41184</v>
      </c>
      <c r="B5" s="36" t="s">
        <v>23</v>
      </c>
      <c r="C5" s="87">
        <v>1809</v>
      </c>
      <c r="D5" s="20">
        <v>41549</v>
      </c>
      <c r="E5" s="21" t="s">
        <v>24</v>
      </c>
      <c r="F5" s="125">
        <v>1825</v>
      </c>
      <c r="G5" s="71"/>
      <c r="H5" s="35">
        <v>41914</v>
      </c>
      <c r="I5" s="36" t="s">
        <v>18</v>
      </c>
      <c r="J5" s="56">
        <v>2153</v>
      </c>
      <c r="K5" s="68"/>
      <c r="L5" s="20">
        <v>42279</v>
      </c>
      <c r="M5" s="21" t="s">
        <v>20</v>
      </c>
      <c r="N5" s="58">
        <v>3150</v>
      </c>
      <c r="O5" s="71"/>
      <c r="P5" s="35">
        <v>42645</v>
      </c>
      <c r="Q5" s="36" t="s">
        <v>21</v>
      </c>
      <c r="R5" s="56">
        <v>1397</v>
      </c>
      <c r="S5" s="68"/>
      <c r="T5" s="20">
        <v>43010</v>
      </c>
      <c r="U5" s="21" t="s">
        <v>22</v>
      </c>
      <c r="V5" s="58">
        <v>2466</v>
      </c>
      <c r="W5" s="71"/>
      <c r="X5" s="20">
        <v>43375</v>
      </c>
      <c r="Y5" s="21" t="str">
        <f t="shared" ref="Y5:Y34" si="0">TEXT(X5,"ddd")</f>
        <v>Tue</v>
      </c>
      <c r="Z5" s="58"/>
      <c r="AA5" s="71"/>
    </row>
    <row r="6" spans="1:27" x14ac:dyDescent="0.2">
      <c r="A6" s="35">
        <v>41185</v>
      </c>
      <c r="B6" s="36" t="s">
        <v>24</v>
      </c>
      <c r="C6" s="87">
        <v>1964</v>
      </c>
      <c r="D6" s="20">
        <v>41550</v>
      </c>
      <c r="E6" s="21" t="s">
        <v>18</v>
      </c>
      <c r="F6" s="125">
        <v>2096</v>
      </c>
      <c r="G6" s="71"/>
      <c r="H6" s="35">
        <v>41915</v>
      </c>
      <c r="I6" s="36" t="s">
        <v>20</v>
      </c>
      <c r="J6" s="56">
        <v>2832</v>
      </c>
      <c r="K6" s="68"/>
      <c r="L6" s="20">
        <v>42280</v>
      </c>
      <c r="M6" s="21" t="s">
        <v>19</v>
      </c>
      <c r="N6" s="58">
        <v>3260</v>
      </c>
      <c r="O6" s="71"/>
      <c r="P6" s="35">
        <v>42646</v>
      </c>
      <c r="Q6" s="36" t="s">
        <v>22</v>
      </c>
      <c r="R6" s="56">
        <v>2389</v>
      </c>
      <c r="S6" s="68"/>
      <c r="T6" s="20">
        <v>43011</v>
      </c>
      <c r="U6" s="21" t="s">
        <v>23</v>
      </c>
      <c r="V6" s="58">
        <v>2815</v>
      </c>
      <c r="W6" s="71"/>
      <c r="X6" s="20">
        <v>43376</v>
      </c>
      <c r="Y6" s="21" t="str">
        <f t="shared" si="0"/>
        <v>Wed</v>
      </c>
      <c r="Z6" s="58"/>
      <c r="AA6" s="71"/>
    </row>
    <row r="7" spans="1:27" x14ac:dyDescent="0.2">
      <c r="A7" s="35">
        <v>41186</v>
      </c>
      <c r="B7" s="36" t="s">
        <v>18</v>
      </c>
      <c r="C7" s="87">
        <v>2055</v>
      </c>
      <c r="D7" s="20">
        <v>41551</v>
      </c>
      <c r="E7" s="21" t="s">
        <v>20</v>
      </c>
      <c r="F7" s="125">
        <v>2504</v>
      </c>
      <c r="G7" s="71"/>
      <c r="H7" s="35">
        <v>41916</v>
      </c>
      <c r="I7" s="36" t="s">
        <v>19</v>
      </c>
      <c r="J7" s="56">
        <v>2859</v>
      </c>
      <c r="K7" s="68"/>
      <c r="L7" s="20">
        <v>42281</v>
      </c>
      <c r="M7" s="21" t="s">
        <v>21</v>
      </c>
      <c r="N7" s="58">
        <v>1215</v>
      </c>
      <c r="O7" s="71"/>
      <c r="P7" s="35">
        <v>42647</v>
      </c>
      <c r="Q7" s="36" t="s">
        <v>23</v>
      </c>
      <c r="R7" s="56">
        <v>2299</v>
      </c>
      <c r="S7" s="68"/>
      <c r="T7" s="20">
        <v>43012</v>
      </c>
      <c r="U7" s="21" t="s">
        <v>24</v>
      </c>
      <c r="V7" s="58">
        <v>2702</v>
      </c>
      <c r="W7" s="71"/>
      <c r="X7" s="20">
        <v>43377</v>
      </c>
      <c r="Y7" s="21" t="str">
        <f t="shared" si="0"/>
        <v>Thu</v>
      </c>
      <c r="Z7" s="58"/>
      <c r="AA7" s="71"/>
    </row>
    <row r="8" spans="1:27" x14ac:dyDescent="0.2">
      <c r="A8" s="35">
        <v>41187</v>
      </c>
      <c r="B8" s="36" t="s">
        <v>20</v>
      </c>
      <c r="C8" s="87">
        <v>2534</v>
      </c>
      <c r="D8" s="20">
        <v>41552</v>
      </c>
      <c r="E8" s="21" t="s">
        <v>19</v>
      </c>
      <c r="F8" s="125">
        <v>2271</v>
      </c>
      <c r="G8" s="71"/>
      <c r="H8" s="35">
        <v>41917</v>
      </c>
      <c r="I8" s="36" t="s">
        <v>21</v>
      </c>
      <c r="J8" s="56">
        <v>1070</v>
      </c>
      <c r="K8" s="68"/>
      <c r="L8" s="20">
        <v>42282</v>
      </c>
      <c r="M8" s="21" t="s">
        <v>22</v>
      </c>
      <c r="N8" s="58">
        <v>2238</v>
      </c>
      <c r="O8" s="71"/>
      <c r="P8" s="35">
        <v>42648</v>
      </c>
      <c r="Q8" s="36" t="s">
        <v>24</v>
      </c>
      <c r="R8" s="56">
        <v>2195</v>
      </c>
      <c r="S8" s="68"/>
      <c r="T8" s="20">
        <v>43013</v>
      </c>
      <c r="U8" s="21" t="s">
        <v>18</v>
      </c>
      <c r="V8" s="58">
        <v>2988</v>
      </c>
      <c r="W8" s="71"/>
      <c r="X8" s="20">
        <v>43378</v>
      </c>
      <c r="Y8" s="21" t="str">
        <f t="shared" si="0"/>
        <v>Fri</v>
      </c>
      <c r="Z8" s="58"/>
      <c r="AA8" s="71"/>
    </row>
    <row r="9" spans="1:27" x14ac:dyDescent="0.2">
      <c r="A9" s="35">
        <v>41188</v>
      </c>
      <c r="B9" s="36" t="s">
        <v>19</v>
      </c>
      <c r="C9" s="87">
        <v>2825</v>
      </c>
      <c r="D9" s="20">
        <v>41553</v>
      </c>
      <c r="E9" s="21" t="s">
        <v>21</v>
      </c>
      <c r="F9" s="125">
        <v>742</v>
      </c>
      <c r="G9" s="71"/>
      <c r="H9" s="35">
        <v>41918</v>
      </c>
      <c r="I9" s="36" t="s">
        <v>22</v>
      </c>
      <c r="J9" s="56">
        <v>1902</v>
      </c>
      <c r="K9" s="68"/>
      <c r="L9" s="20">
        <v>42283</v>
      </c>
      <c r="M9" s="21" t="s">
        <v>23</v>
      </c>
      <c r="N9" s="58">
        <v>2145</v>
      </c>
      <c r="O9" s="71"/>
      <c r="P9" s="35">
        <v>42649</v>
      </c>
      <c r="Q9" s="36" t="s">
        <v>18</v>
      </c>
      <c r="R9" s="56">
        <v>1686</v>
      </c>
      <c r="S9" s="68"/>
      <c r="T9" s="20">
        <v>43014</v>
      </c>
      <c r="U9" s="21" t="s">
        <v>20</v>
      </c>
      <c r="V9" s="58">
        <v>3757</v>
      </c>
      <c r="W9" s="71"/>
      <c r="X9" s="20">
        <v>43379</v>
      </c>
      <c r="Y9" s="21" t="str">
        <f t="shared" si="0"/>
        <v>Sat</v>
      </c>
      <c r="Z9" s="58"/>
      <c r="AA9" s="71"/>
    </row>
    <row r="10" spans="1:27" x14ac:dyDescent="0.2">
      <c r="A10" s="35">
        <v>41189</v>
      </c>
      <c r="B10" s="36" t="s">
        <v>21</v>
      </c>
      <c r="C10" s="87">
        <v>1175</v>
      </c>
      <c r="D10" s="20">
        <v>41554</v>
      </c>
      <c r="E10" s="21" t="s">
        <v>22</v>
      </c>
      <c r="F10" s="125">
        <v>1704</v>
      </c>
      <c r="G10" s="71"/>
      <c r="H10" s="35">
        <v>41919</v>
      </c>
      <c r="I10" s="36" t="s">
        <v>23</v>
      </c>
      <c r="J10" s="56">
        <v>1914</v>
      </c>
      <c r="K10" s="68"/>
      <c r="L10" s="20">
        <v>42284</v>
      </c>
      <c r="M10" s="21" t="s">
        <v>24</v>
      </c>
      <c r="N10" s="58">
        <v>2143</v>
      </c>
      <c r="O10" s="71"/>
      <c r="P10" s="35">
        <v>42650</v>
      </c>
      <c r="Q10" s="36" t="s">
        <v>20</v>
      </c>
      <c r="R10" s="56">
        <v>1840</v>
      </c>
      <c r="S10" s="68"/>
      <c r="T10" s="20">
        <v>43015</v>
      </c>
      <c r="U10" s="21" t="s">
        <v>19</v>
      </c>
      <c r="V10" s="58">
        <v>4017</v>
      </c>
      <c r="W10" s="71"/>
      <c r="X10" s="20">
        <v>43380</v>
      </c>
      <c r="Y10" s="21" t="str">
        <f t="shared" si="0"/>
        <v>Sun</v>
      </c>
      <c r="Z10" s="58"/>
      <c r="AA10" s="71"/>
    </row>
    <row r="11" spans="1:27" x14ac:dyDescent="0.2">
      <c r="A11" s="35">
        <v>41190</v>
      </c>
      <c r="B11" s="36" t="s">
        <v>22</v>
      </c>
      <c r="C11" s="87">
        <v>1717</v>
      </c>
      <c r="D11" s="20">
        <v>41555</v>
      </c>
      <c r="E11" s="21" t="s">
        <v>23</v>
      </c>
      <c r="F11" s="125">
        <v>1840</v>
      </c>
      <c r="G11" s="71"/>
      <c r="H11" s="35">
        <v>41920</v>
      </c>
      <c r="I11" s="36" t="s">
        <v>24</v>
      </c>
      <c r="J11" s="56">
        <v>1975</v>
      </c>
      <c r="K11" s="68"/>
      <c r="L11" s="20">
        <v>42285</v>
      </c>
      <c r="M11" s="21" t="s">
        <v>18</v>
      </c>
      <c r="N11" s="58">
        <v>2308</v>
      </c>
      <c r="O11" s="71"/>
      <c r="P11" s="35">
        <v>42651</v>
      </c>
      <c r="Q11" s="36" t="s">
        <v>19</v>
      </c>
      <c r="R11" s="56">
        <v>2994</v>
      </c>
      <c r="S11" s="68"/>
      <c r="T11" s="20">
        <v>43016</v>
      </c>
      <c r="U11" s="21" t="s">
        <v>21</v>
      </c>
      <c r="V11" s="58">
        <v>1855</v>
      </c>
      <c r="W11" s="71"/>
      <c r="X11" s="20">
        <v>43381</v>
      </c>
      <c r="Y11" s="21" t="str">
        <f t="shared" si="0"/>
        <v>Mon</v>
      </c>
      <c r="Z11" s="58"/>
      <c r="AA11" s="71"/>
    </row>
    <row r="12" spans="1:27" x14ac:dyDescent="0.2">
      <c r="A12" s="35">
        <v>41191</v>
      </c>
      <c r="B12" s="36" t="s">
        <v>23</v>
      </c>
      <c r="C12" s="87">
        <v>1723</v>
      </c>
      <c r="D12" s="20">
        <v>41556</v>
      </c>
      <c r="E12" s="21" t="s">
        <v>24</v>
      </c>
      <c r="F12" s="125">
        <v>1757</v>
      </c>
      <c r="G12" s="71"/>
      <c r="H12" s="35">
        <v>41921</v>
      </c>
      <c r="I12" s="36" t="s">
        <v>18</v>
      </c>
      <c r="J12" s="56">
        <v>2107</v>
      </c>
      <c r="K12" s="68"/>
      <c r="L12" s="20">
        <v>42286</v>
      </c>
      <c r="M12" s="21" t="s">
        <v>20</v>
      </c>
      <c r="N12" s="58">
        <v>3025</v>
      </c>
      <c r="O12" s="71"/>
      <c r="P12" s="35">
        <v>42652</v>
      </c>
      <c r="Q12" s="36" t="s">
        <v>21</v>
      </c>
      <c r="R12" s="56">
        <v>1383</v>
      </c>
      <c r="S12" s="68"/>
      <c r="T12" s="20">
        <v>43017</v>
      </c>
      <c r="U12" s="21" t="s">
        <v>22</v>
      </c>
      <c r="V12" s="58">
        <v>2410</v>
      </c>
      <c r="W12" s="71"/>
      <c r="X12" s="20">
        <v>43382</v>
      </c>
      <c r="Y12" s="21" t="str">
        <f t="shared" si="0"/>
        <v>Tue</v>
      </c>
      <c r="Z12" s="58"/>
      <c r="AA12" s="71"/>
    </row>
    <row r="13" spans="1:27" x14ac:dyDescent="0.2">
      <c r="A13" s="35">
        <v>41192</v>
      </c>
      <c r="B13" s="36" t="s">
        <v>24</v>
      </c>
      <c r="C13" s="87">
        <v>1719</v>
      </c>
      <c r="D13" s="20">
        <v>41557</v>
      </c>
      <c r="E13" s="21" t="s">
        <v>18</v>
      </c>
      <c r="F13" s="125">
        <v>1989</v>
      </c>
      <c r="G13" s="71"/>
      <c r="H13" s="35">
        <v>41922</v>
      </c>
      <c r="I13" s="36" t="s">
        <v>20</v>
      </c>
      <c r="J13" s="56">
        <v>2624</v>
      </c>
      <c r="K13" s="68"/>
      <c r="L13" s="20">
        <v>42287</v>
      </c>
      <c r="M13" s="21" t="s">
        <v>19</v>
      </c>
      <c r="N13" s="58">
        <v>3287</v>
      </c>
      <c r="O13" s="71"/>
      <c r="P13" s="35">
        <v>42653</v>
      </c>
      <c r="Q13" s="36" t="s">
        <v>22</v>
      </c>
      <c r="R13" s="56">
        <v>2266</v>
      </c>
      <c r="S13" s="68"/>
      <c r="T13" s="20">
        <v>43018</v>
      </c>
      <c r="U13" s="21" t="s">
        <v>23</v>
      </c>
      <c r="V13" s="58">
        <v>2597</v>
      </c>
      <c r="W13" s="71"/>
      <c r="X13" s="20">
        <v>43383</v>
      </c>
      <c r="Y13" s="21" t="str">
        <f t="shared" si="0"/>
        <v>Wed</v>
      </c>
      <c r="Z13" s="58"/>
      <c r="AA13" s="71"/>
    </row>
    <row r="14" spans="1:27" x14ac:dyDescent="0.2">
      <c r="A14" s="35">
        <v>41193</v>
      </c>
      <c r="B14" s="36" t="s">
        <v>18</v>
      </c>
      <c r="C14" s="87">
        <v>1904</v>
      </c>
      <c r="D14" s="20">
        <v>41558</v>
      </c>
      <c r="E14" s="21" t="s">
        <v>20</v>
      </c>
      <c r="F14" s="125">
        <v>2451</v>
      </c>
      <c r="G14" s="71"/>
      <c r="H14" s="35">
        <v>41923</v>
      </c>
      <c r="I14" s="36" t="s">
        <v>19</v>
      </c>
      <c r="J14" s="56">
        <v>2983</v>
      </c>
      <c r="K14" s="68"/>
      <c r="L14" s="20">
        <v>42288</v>
      </c>
      <c r="M14" s="21" t="s">
        <v>21</v>
      </c>
      <c r="N14" s="58">
        <v>1388</v>
      </c>
      <c r="O14" s="71"/>
      <c r="P14" s="35">
        <v>42654</v>
      </c>
      <c r="Q14" s="36" t="s">
        <v>23</v>
      </c>
      <c r="R14" s="56">
        <v>2433</v>
      </c>
      <c r="S14" s="68"/>
      <c r="T14" s="20">
        <v>43019</v>
      </c>
      <c r="U14" s="21" t="s">
        <v>24</v>
      </c>
      <c r="V14" s="58">
        <v>2463</v>
      </c>
      <c r="W14" s="71"/>
      <c r="X14" s="20">
        <v>43384</v>
      </c>
      <c r="Y14" s="21" t="str">
        <f t="shared" si="0"/>
        <v>Thu</v>
      </c>
      <c r="Z14" s="58"/>
      <c r="AA14" s="71"/>
    </row>
    <row r="15" spans="1:27" x14ac:dyDescent="0.2">
      <c r="A15" s="35">
        <v>41194</v>
      </c>
      <c r="B15" s="36" t="s">
        <v>20</v>
      </c>
      <c r="C15" s="87">
        <v>2400</v>
      </c>
      <c r="D15" s="20">
        <v>41559</v>
      </c>
      <c r="E15" s="21" t="s">
        <v>19</v>
      </c>
      <c r="F15" s="125">
        <v>2963</v>
      </c>
      <c r="G15" s="71"/>
      <c r="H15" s="35">
        <v>41924</v>
      </c>
      <c r="I15" s="36" t="s">
        <v>21</v>
      </c>
      <c r="J15" s="57">
        <v>1240</v>
      </c>
      <c r="K15" s="68"/>
      <c r="L15" s="20">
        <v>42289</v>
      </c>
      <c r="M15" s="21" t="s">
        <v>22</v>
      </c>
      <c r="N15" s="58">
        <v>1972</v>
      </c>
      <c r="O15" s="71"/>
      <c r="P15" s="35">
        <v>42655</v>
      </c>
      <c r="Q15" s="36" t="s">
        <v>24</v>
      </c>
      <c r="R15" s="56">
        <v>2412</v>
      </c>
      <c r="S15" s="68"/>
      <c r="T15" s="20">
        <v>43020</v>
      </c>
      <c r="U15" s="21" t="s">
        <v>18</v>
      </c>
      <c r="V15" s="59">
        <v>2659</v>
      </c>
      <c r="W15" s="71"/>
      <c r="X15" s="20">
        <v>43385</v>
      </c>
      <c r="Y15" s="21" t="str">
        <f t="shared" si="0"/>
        <v>Fri</v>
      </c>
      <c r="Z15" s="59"/>
      <c r="AA15" s="71"/>
    </row>
    <row r="16" spans="1:27" x14ac:dyDescent="0.2">
      <c r="A16" s="35">
        <v>41195</v>
      </c>
      <c r="B16" s="36" t="s">
        <v>19</v>
      </c>
      <c r="C16" s="87">
        <v>2840</v>
      </c>
      <c r="D16" s="20">
        <v>41560</v>
      </c>
      <c r="E16" s="21" t="s">
        <v>21</v>
      </c>
      <c r="F16" s="125">
        <v>1254</v>
      </c>
      <c r="G16" s="71"/>
      <c r="H16" s="35">
        <v>41925</v>
      </c>
      <c r="I16" s="36" t="s">
        <v>22</v>
      </c>
      <c r="J16" s="57">
        <v>1795</v>
      </c>
      <c r="K16" s="68"/>
      <c r="L16" s="20">
        <v>42290</v>
      </c>
      <c r="M16" s="21" t="s">
        <v>23</v>
      </c>
      <c r="N16" s="58">
        <v>2012</v>
      </c>
      <c r="O16" s="71"/>
      <c r="P16" s="35">
        <v>42656</v>
      </c>
      <c r="Q16" s="36" t="s">
        <v>18</v>
      </c>
      <c r="R16" s="56">
        <v>2506</v>
      </c>
      <c r="S16" s="68"/>
      <c r="T16" s="20">
        <v>43021</v>
      </c>
      <c r="U16" s="21" t="s">
        <v>20</v>
      </c>
      <c r="V16" s="59">
        <v>3403</v>
      </c>
      <c r="W16" s="71"/>
      <c r="X16" s="20">
        <v>43386</v>
      </c>
      <c r="Y16" s="21" t="str">
        <f t="shared" si="0"/>
        <v>Sat</v>
      </c>
      <c r="Z16" s="59"/>
      <c r="AA16" s="71"/>
    </row>
    <row r="17" spans="1:27" x14ac:dyDescent="0.2">
      <c r="A17" s="35">
        <v>41196</v>
      </c>
      <c r="B17" s="36" t="s">
        <v>21</v>
      </c>
      <c r="C17" s="87">
        <v>1240</v>
      </c>
      <c r="D17" s="20">
        <v>41561</v>
      </c>
      <c r="E17" s="21" t="s">
        <v>22</v>
      </c>
      <c r="F17" s="125">
        <v>1853</v>
      </c>
      <c r="G17" s="71"/>
      <c r="H17" s="35">
        <v>41926</v>
      </c>
      <c r="I17" s="36" t="s">
        <v>23</v>
      </c>
      <c r="J17" s="57">
        <v>1866</v>
      </c>
      <c r="K17" s="68"/>
      <c r="L17" s="20">
        <v>42291</v>
      </c>
      <c r="M17" s="21" t="s">
        <v>24</v>
      </c>
      <c r="N17" s="58">
        <v>2128</v>
      </c>
      <c r="O17" s="71"/>
      <c r="P17" s="35">
        <v>42657</v>
      </c>
      <c r="Q17" s="36" t="s">
        <v>20</v>
      </c>
      <c r="R17" s="56">
        <v>3201</v>
      </c>
      <c r="S17" s="68"/>
      <c r="T17" s="20">
        <v>43022</v>
      </c>
      <c r="U17" s="21" t="s">
        <v>19</v>
      </c>
      <c r="V17" s="59">
        <v>3965</v>
      </c>
      <c r="W17" s="71"/>
      <c r="X17" s="20">
        <v>43387</v>
      </c>
      <c r="Y17" s="21" t="str">
        <f t="shared" si="0"/>
        <v>Sun</v>
      </c>
      <c r="Z17" s="59"/>
      <c r="AA17" s="71"/>
    </row>
    <row r="18" spans="1:27" x14ac:dyDescent="0.2">
      <c r="A18" s="35">
        <v>41197</v>
      </c>
      <c r="B18" s="36" t="s">
        <v>22</v>
      </c>
      <c r="C18" s="87">
        <v>1759</v>
      </c>
      <c r="D18" s="20">
        <v>41562</v>
      </c>
      <c r="E18" s="21" t="s">
        <v>23</v>
      </c>
      <c r="F18" s="125">
        <v>1775</v>
      </c>
      <c r="G18" s="71"/>
      <c r="H18" s="35">
        <v>41927</v>
      </c>
      <c r="I18" s="36" t="s">
        <v>24</v>
      </c>
      <c r="J18" s="57">
        <v>1946</v>
      </c>
      <c r="K18" s="68"/>
      <c r="L18" s="20">
        <v>42292</v>
      </c>
      <c r="M18" s="21" t="s">
        <v>18</v>
      </c>
      <c r="N18" s="58">
        <v>2364</v>
      </c>
      <c r="O18" s="71"/>
      <c r="P18" s="35">
        <v>42658</v>
      </c>
      <c r="Q18" s="36" t="s">
        <v>19</v>
      </c>
      <c r="R18" s="56">
        <v>3718</v>
      </c>
      <c r="S18" s="68"/>
      <c r="T18" s="20">
        <v>43023</v>
      </c>
      <c r="U18" s="21" t="s">
        <v>21</v>
      </c>
      <c r="V18" s="59">
        <v>1775</v>
      </c>
      <c r="W18" s="71"/>
      <c r="X18" s="20">
        <v>43388</v>
      </c>
      <c r="Y18" s="21" t="str">
        <f t="shared" si="0"/>
        <v>Mon</v>
      </c>
      <c r="Z18" s="59"/>
      <c r="AA18" s="71"/>
    </row>
    <row r="19" spans="1:27" x14ac:dyDescent="0.2">
      <c r="A19" s="35">
        <v>41198</v>
      </c>
      <c r="B19" s="36" t="s">
        <v>23</v>
      </c>
      <c r="C19" s="87">
        <v>1755</v>
      </c>
      <c r="D19" s="20">
        <v>41563</v>
      </c>
      <c r="E19" s="21" t="s">
        <v>24</v>
      </c>
      <c r="F19" s="125">
        <v>1907</v>
      </c>
      <c r="G19" s="71"/>
      <c r="H19" s="35">
        <v>41928</v>
      </c>
      <c r="I19" s="36" t="s">
        <v>18</v>
      </c>
      <c r="J19" s="57">
        <v>2101</v>
      </c>
      <c r="K19" s="68"/>
      <c r="L19" s="20">
        <v>42293</v>
      </c>
      <c r="M19" s="21" t="s">
        <v>20</v>
      </c>
      <c r="N19" s="58">
        <v>2912</v>
      </c>
      <c r="O19" s="71"/>
      <c r="P19" s="35">
        <v>42659</v>
      </c>
      <c r="Q19" s="36" t="s">
        <v>21</v>
      </c>
      <c r="R19" s="56">
        <v>1551</v>
      </c>
      <c r="S19" s="68"/>
      <c r="T19" s="20">
        <v>43024</v>
      </c>
      <c r="U19" s="21" t="s">
        <v>22</v>
      </c>
      <c r="V19" s="59">
        <v>2417</v>
      </c>
      <c r="W19" s="71"/>
      <c r="X19" s="20">
        <v>43389</v>
      </c>
      <c r="Y19" s="21" t="str">
        <f t="shared" si="0"/>
        <v>Tue</v>
      </c>
      <c r="Z19" s="59"/>
      <c r="AA19" s="71"/>
    </row>
    <row r="20" spans="1:27" x14ac:dyDescent="0.2">
      <c r="A20" s="35">
        <v>41199</v>
      </c>
      <c r="B20" s="36" t="s">
        <v>24</v>
      </c>
      <c r="C20" s="87">
        <v>1889</v>
      </c>
      <c r="D20" s="20">
        <v>41564</v>
      </c>
      <c r="E20" s="21" t="s">
        <v>18</v>
      </c>
      <c r="F20" s="125">
        <v>1897</v>
      </c>
      <c r="G20" s="71"/>
      <c r="H20" s="35">
        <v>41929</v>
      </c>
      <c r="I20" s="36" t="s">
        <v>20</v>
      </c>
      <c r="J20" s="57">
        <v>2609</v>
      </c>
      <c r="K20" s="68"/>
      <c r="L20" s="20">
        <v>42294</v>
      </c>
      <c r="M20" s="21" t="s">
        <v>19</v>
      </c>
      <c r="N20" s="58">
        <v>3224</v>
      </c>
      <c r="O20" s="71"/>
      <c r="P20" s="35">
        <v>42660</v>
      </c>
      <c r="Q20" s="36" t="s">
        <v>22</v>
      </c>
      <c r="R20" s="56">
        <v>2454</v>
      </c>
      <c r="S20" s="68"/>
      <c r="T20" s="20">
        <v>43025</v>
      </c>
      <c r="U20" s="21" t="s">
        <v>23</v>
      </c>
      <c r="V20" s="59">
        <v>2368</v>
      </c>
      <c r="W20" s="71"/>
      <c r="X20" s="20">
        <v>43390</v>
      </c>
      <c r="Y20" s="21" t="str">
        <f t="shared" si="0"/>
        <v>Wed</v>
      </c>
      <c r="Z20" s="59"/>
      <c r="AA20" s="71"/>
    </row>
    <row r="21" spans="1:27" x14ac:dyDescent="0.2">
      <c r="A21" s="35">
        <v>41200</v>
      </c>
      <c r="B21" s="36" t="s">
        <v>18</v>
      </c>
      <c r="C21" s="87">
        <v>2076</v>
      </c>
      <c r="D21" s="20">
        <v>41565</v>
      </c>
      <c r="E21" s="21" t="s">
        <v>20</v>
      </c>
      <c r="F21" s="125">
        <v>2419</v>
      </c>
      <c r="G21" s="71"/>
      <c r="H21" s="35">
        <v>41930</v>
      </c>
      <c r="I21" s="36" t="s">
        <v>19</v>
      </c>
      <c r="J21" s="57">
        <v>2713</v>
      </c>
      <c r="K21" s="68"/>
      <c r="L21" s="20">
        <v>42295</v>
      </c>
      <c r="M21" s="21" t="s">
        <v>21</v>
      </c>
      <c r="N21" s="58">
        <v>1529</v>
      </c>
      <c r="O21" s="71"/>
      <c r="P21" s="35">
        <v>42661</v>
      </c>
      <c r="Q21" s="36" t="s">
        <v>23</v>
      </c>
      <c r="R21" s="56">
        <v>2678</v>
      </c>
      <c r="S21" s="68"/>
      <c r="T21" s="20">
        <v>43026</v>
      </c>
      <c r="U21" s="21" t="s">
        <v>24</v>
      </c>
      <c r="V21" s="59">
        <v>2501</v>
      </c>
      <c r="W21" s="71"/>
      <c r="X21" s="20">
        <v>43391</v>
      </c>
      <c r="Y21" s="21" t="str">
        <f t="shared" si="0"/>
        <v>Thu</v>
      </c>
      <c r="Z21" s="59"/>
      <c r="AA21" s="71"/>
    </row>
    <row r="22" spans="1:27" x14ac:dyDescent="0.2">
      <c r="A22" s="35">
        <v>41201</v>
      </c>
      <c r="B22" s="36" t="s">
        <v>20</v>
      </c>
      <c r="C22" s="87">
        <v>2661</v>
      </c>
      <c r="D22" s="20">
        <v>41566</v>
      </c>
      <c r="E22" s="21" t="s">
        <v>19</v>
      </c>
      <c r="F22" s="125">
        <v>2623</v>
      </c>
      <c r="G22" s="71"/>
      <c r="H22" s="35">
        <v>41931</v>
      </c>
      <c r="I22" s="36" t="s">
        <v>21</v>
      </c>
      <c r="J22" s="57">
        <v>1064</v>
      </c>
      <c r="K22" s="68"/>
      <c r="L22" s="20">
        <v>42296</v>
      </c>
      <c r="M22" s="21" t="s">
        <v>22</v>
      </c>
      <c r="N22" s="58">
        <v>2093</v>
      </c>
      <c r="O22" s="71"/>
      <c r="P22" s="35">
        <v>42662</v>
      </c>
      <c r="Q22" s="36" t="s">
        <v>24</v>
      </c>
      <c r="R22" s="56">
        <v>2763</v>
      </c>
      <c r="S22" s="68"/>
      <c r="T22" s="20">
        <v>43027</v>
      </c>
      <c r="U22" s="21" t="s">
        <v>18</v>
      </c>
      <c r="V22" s="59">
        <v>2596</v>
      </c>
      <c r="W22" s="71"/>
      <c r="X22" s="20">
        <v>43392</v>
      </c>
      <c r="Y22" s="21" t="str">
        <f t="shared" si="0"/>
        <v>Fri</v>
      </c>
      <c r="Z22" s="59"/>
      <c r="AA22" s="71"/>
    </row>
    <row r="23" spans="1:27" x14ac:dyDescent="0.2">
      <c r="A23" s="35">
        <v>41202</v>
      </c>
      <c r="B23" s="36" t="s">
        <v>19</v>
      </c>
      <c r="C23" s="87">
        <v>2959</v>
      </c>
      <c r="D23" s="20">
        <v>41567</v>
      </c>
      <c r="E23" s="21" t="s">
        <v>21</v>
      </c>
      <c r="F23" s="125">
        <v>1171</v>
      </c>
      <c r="G23" s="71"/>
      <c r="H23" s="35">
        <v>41932</v>
      </c>
      <c r="I23" s="36" t="s">
        <v>22</v>
      </c>
      <c r="J23" s="57">
        <v>1919</v>
      </c>
      <c r="K23" s="68"/>
      <c r="L23" s="20">
        <v>42297</v>
      </c>
      <c r="M23" s="21" t="s">
        <v>23</v>
      </c>
      <c r="N23" s="58">
        <v>2075</v>
      </c>
      <c r="O23" s="71"/>
      <c r="P23" s="35">
        <v>42663</v>
      </c>
      <c r="Q23" s="36" t="s">
        <v>18</v>
      </c>
      <c r="R23" s="56">
        <v>2999</v>
      </c>
      <c r="S23" s="68"/>
      <c r="T23" s="20">
        <v>43028</v>
      </c>
      <c r="U23" s="21" t="s">
        <v>20</v>
      </c>
      <c r="V23" s="59">
        <v>3112</v>
      </c>
      <c r="W23" s="71"/>
      <c r="X23" s="20">
        <v>43393</v>
      </c>
      <c r="Y23" s="21" t="str">
        <f t="shared" si="0"/>
        <v>Sat</v>
      </c>
      <c r="Z23" s="59"/>
      <c r="AA23" s="71"/>
    </row>
    <row r="24" spans="1:27" x14ac:dyDescent="0.2">
      <c r="A24" s="35">
        <v>41203</v>
      </c>
      <c r="B24" s="36" t="s">
        <v>21</v>
      </c>
      <c r="C24" s="87">
        <v>1390</v>
      </c>
      <c r="D24" s="20">
        <v>41568</v>
      </c>
      <c r="E24" s="21" t="s">
        <v>22</v>
      </c>
      <c r="F24" s="125">
        <v>1775</v>
      </c>
      <c r="G24" s="71"/>
      <c r="H24" s="35">
        <v>41933</v>
      </c>
      <c r="I24" s="36" t="s">
        <v>23</v>
      </c>
      <c r="J24" s="57">
        <v>1848</v>
      </c>
      <c r="K24" s="68"/>
      <c r="L24" s="20">
        <v>42298</v>
      </c>
      <c r="M24" s="21" t="s">
        <v>24</v>
      </c>
      <c r="N24" s="58">
        <v>2032</v>
      </c>
      <c r="O24" s="71"/>
      <c r="P24" s="35">
        <v>42664</v>
      </c>
      <c r="Q24" s="36" t="s">
        <v>20</v>
      </c>
      <c r="R24" s="56">
        <v>3712</v>
      </c>
      <c r="S24" s="68"/>
      <c r="T24" s="20">
        <v>43029</v>
      </c>
      <c r="U24" s="21" t="s">
        <v>19</v>
      </c>
      <c r="V24" s="59">
        <v>3725</v>
      </c>
      <c r="W24" s="71"/>
      <c r="X24" s="20">
        <v>43394</v>
      </c>
      <c r="Y24" s="21" t="str">
        <f t="shared" si="0"/>
        <v>Sun</v>
      </c>
      <c r="Z24" s="59"/>
      <c r="AA24" s="71"/>
    </row>
    <row r="25" spans="1:27" x14ac:dyDescent="0.2">
      <c r="A25" s="35">
        <v>41204</v>
      </c>
      <c r="B25" s="36" t="s">
        <v>22</v>
      </c>
      <c r="C25" s="87">
        <v>1876</v>
      </c>
      <c r="D25" s="20">
        <v>41569</v>
      </c>
      <c r="E25" s="21" t="s">
        <v>23</v>
      </c>
      <c r="F25" s="125">
        <v>1789</v>
      </c>
      <c r="G25" s="71"/>
      <c r="H25" s="35">
        <v>41934</v>
      </c>
      <c r="I25" s="36" t="s">
        <v>24</v>
      </c>
      <c r="J25" s="57">
        <v>1932</v>
      </c>
      <c r="K25" s="68"/>
      <c r="L25" s="20">
        <v>42299</v>
      </c>
      <c r="M25" s="21" t="s">
        <v>18</v>
      </c>
      <c r="N25" s="58">
        <v>2280</v>
      </c>
      <c r="O25" s="71"/>
      <c r="P25" s="35">
        <v>42665</v>
      </c>
      <c r="Q25" s="36" t="s">
        <v>19</v>
      </c>
      <c r="R25" s="56">
        <v>4412</v>
      </c>
      <c r="S25" s="68"/>
      <c r="T25" s="20">
        <v>43030</v>
      </c>
      <c r="U25" s="21" t="s">
        <v>21</v>
      </c>
      <c r="V25" s="59">
        <v>1739</v>
      </c>
      <c r="W25" s="71"/>
      <c r="X25" s="20">
        <v>43395</v>
      </c>
      <c r="Y25" s="21" t="str">
        <f t="shared" si="0"/>
        <v>Mon</v>
      </c>
      <c r="Z25" s="59"/>
      <c r="AA25" s="71"/>
    </row>
    <row r="26" spans="1:27" x14ac:dyDescent="0.2">
      <c r="A26" s="35">
        <v>41205</v>
      </c>
      <c r="B26" s="36" t="s">
        <v>23</v>
      </c>
      <c r="C26" s="87">
        <v>1870</v>
      </c>
      <c r="D26" s="20">
        <v>41570</v>
      </c>
      <c r="E26" s="21" t="s">
        <v>24</v>
      </c>
      <c r="F26" s="125">
        <v>1898</v>
      </c>
      <c r="G26" s="71"/>
      <c r="H26" s="35">
        <v>41935</v>
      </c>
      <c r="I26" s="36" t="s">
        <v>18</v>
      </c>
      <c r="J26" s="57">
        <v>2172</v>
      </c>
      <c r="K26" s="68"/>
      <c r="L26" s="20">
        <v>42300</v>
      </c>
      <c r="M26" s="21" t="s">
        <v>20</v>
      </c>
      <c r="N26" s="58">
        <v>2951</v>
      </c>
      <c r="O26" s="71"/>
      <c r="P26" s="35">
        <v>42666</v>
      </c>
      <c r="Q26" s="36" t="s">
        <v>21</v>
      </c>
      <c r="R26" s="56">
        <v>1877</v>
      </c>
      <c r="S26" s="68"/>
      <c r="T26" s="20">
        <v>43031</v>
      </c>
      <c r="U26" s="21" t="s">
        <v>22</v>
      </c>
      <c r="V26" s="59">
        <v>2603</v>
      </c>
      <c r="W26" s="71"/>
      <c r="X26" s="20">
        <v>43396</v>
      </c>
      <c r="Y26" s="21" t="str">
        <f t="shared" si="0"/>
        <v>Tue</v>
      </c>
      <c r="Z26" s="59"/>
      <c r="AA26" s="71"/>
    </row>
    <row r="27" spans="1:27" x14ac:dyDescent="0.2">
      <c r="A27" s="35">
        <v>41206</v>
      </c>
      <c r="B27" s="36" t="s">
        <v>24</v>
      </c>
      <c r="C27" s="87">
        <v>1888</v>
      </c>
      <c r="D27" s="20">
        <v>41571</v>
      </c>
      <c r="E27" s="21" t="s">
        <v>18</v>
      </c>
      <c r="F27" s="47">
        <v>2026</v>
      </c>
      <c r="G27" s="71"/>
      <c r="H27" s="35">
        <v>41936</v>
      </c>
      <c r="I27" s="36" t="s">
        <v>20</v>
      </c>
      <c r="J27" s="57">
        <v>2518</v>
      </c>
      <c r="K27" s="68"/>
      <c r="L27" s="20">
        <v>42301</v>
      </c>
      <c r="M27" s="21" t="s">
        <v>19</v>
      </c>
      <c r="N27" s="58">
        <v>2648</v>
      </c>
      <c r="O27" s="71"/>
      <c r="P27" s="35">
        <v>42667</v>
      </c>
      <c r="Q27" s="36" t="s">
        <v>22</v>
      </c>
      <c r="R27" s="56">
        <v>2721</v>
      </c>
      <c r="S27" s="68"/>
      <c r="T27" s="20">
        <v>43032</v>
      </c>
      <c r="U27" s="21" t="s">
        <v>23</v>
      </c>
      <c r="V27" s="59">
        <v>2209</v>
      </c>
      <c r="W27" s="71"/>
      <c r="X27" s="20">
        <v>43397</v>
      </c>
      <c r="Y27" s="21" t="str">
        <f t="shared" si="0"/>
        <v>Wed</v>
      </c>
      <c r="Z27" s="59"/>
      <c r="AA27" s="71"/>
    </row>
    <row r="28" spans="1:27" x14ac:dyDescent="0.2">
      <c r="A28" s="35">
        <v>41207</v>
      </c>
      <c r="B28" s="36" t="s">
        <v>18</v>
      </c>
      <c r="C28" s="87">
        <v>1935</v>
      </c>
      <c r="D28" s="20">
        <v>41572</v>
      </c>
      <c r="E28" s="21" t="s">
        <v>20</v>
      </c>
      <c r="F28" s="47">
        <v>2637</v>
      </c>
      <c r="G28" s="71"/>
      <c r="H28" s="35">
        <v>41937</v>
      </c>
      <c r="I28" s="36" t="s">
        <v>19</v>
      </c>
      <c r="J28" s="57">
        <v>2740</v>
      </c>
      <c r="K28" s="68"/>
      <c r="L28" s="20">
        <v>42302</v>
      </c>
      <c r="M28" s="21" t="s">
        <v>21</v>
      </c>
      <c r="N28" s="58">
        <v>880</v>
      </c>
      <c r="O28" s="71"/>
      <c r="P28" s="35">
        <v>42668</v>
      </c>
      <c r="Q28" s="36" t="s">
        <v>23</v>
      </c>
      <c r="R28" s="56">
        <v>2770</v>
      </c>
      <c r="S28" s="68"/>
      <c r="T28" s="20">
        <v>43033</v>
      </c>
      <c r="U28" s="21" t="s">
        <v>24</v>
      </c>
      <c r="V28" s="59">
        <v>2309</v>
      </c>
      <c r="W28" s="71"/>
      <c r="X28" s="20">
        <v>43398</v>
      </c>
      <c r="Y28" s="21" t="str">
        <f t="shared" si="0"/>
        <v>Thu</v>
      </c>
      <c r="Z28" s="59"/>
      <c r="AA28" s="71"/>
    </row>
    <row r="29" spans="1:27" x14ac:dyDescent="0.2">
      <c r="A29" s="35">
        <v>41208</v>
      </c>
      <c r="B29" s="36" t="s">
        <v>20</v>
      </c>
      <c r="C29" s="87">
        <v>2366</v>
      </c>
      <c r="D29" s="20">
        <v>41573</v>
      </c>
      <c r="E29" s="21" t="s">
        <v>19</v>
      </c>
      <c r="F29" s="47">
        <v>2716</v>
      </c>
      <c r="G29" s="71"/>
      <c r="H29" s="35">
        <v>41938</v>
      </c>
      <c r="I29" s="36" t="s">
        <v>21</v>
      </c>
      <c r="J29" s="57">
        <v>1129</v>
      </c>
      <c r="K29" s="68"/>
      <c r="L29" s="20">
        <v>42303</v>
      </c>
      <c r="M29" s="21" t="s">
        <v>22</v>
      </c>
      <c r="N29" s="58">
        <v>1865</v>
      </c>
      <c r="O29" s="71"/>
      <c r="P29" s="35">
        <v>42669</v>
      </c>
      <c r="Q29" s="36" t="s">
        <v>24</v>
      </c>
      <c r="R29" s="56">
        <v>2794</v>
      </c>
      <c r="S29" s="68"/>
      <c r="T29" s="20">
        <v>43034</v>
      </c>
      <c r="U29" s="21" t="s">
        <v>18</v>
      </c>
      <c r="V29" s="59">
        <v>2470</v>
      </c>
      <c r="W29" s="71"/>
      <c r="X29" s="20">
        <v>43399</v>
      </c>
      <c r="Y29" s="21" t="str">
        <f t="shared" si="0"/>
        <v>Fri</v>
      </c>
      <c r="Z29" s="59"/>
      <c r="AA29" s="71"/>
    </row>
    <row r="30" spans="1:27" x14ac:dyDescent="0.2">
      <c r="A30" s="35">
        <v>41209</v>
      </c>
      <c r="B30" s="36" t="s">
        <v>19</v>
      </c>
      <c r="C30" s="87">
        <v>2644</v>
      </c>
      <c r="D30" s="20">
        <v>41574</v>
      </c>
      <c r="E30" s="21" t="s">
        <v>21</v>
      </c>
      <c r="F30" s="47">
        <v>1011</v>
      </c>
      <c r="G30" s="71"/>
      <c r="H30" s="35">
        <v>41939</v>
      </c>
      <c r="I30" s="36" t="s">
        <v>22</v>
      </c>
      <c r="J30" s="57">
        <v>1837</v>
      </c>
      <c r="K30" s="68"/>
      <c r="L30" s="20">
        <v>42304</v>
      </c>
      <c r="M30" s="21" t="s">
        <v>23</v>
      </c>
      <c r="N30" s="58">
        <v>2048</v>
      </c>
      <c r="O30" s="71"/>
      <c r="P30" s="35">
        <v>42670</v>
      </c>
      <c r="Q30" s="36" t="s">
        <v>18</v>
      </c>
      <c r="R30" s="56">
        <v>2972</v>
      </c>
      <c r="S30" s="68"/>
      <c r="T30" s="20">
        <v>43035</v>
      </c>
      <c r="U30" s="21" t="s">
        <v>20</v>
      </c>
      <c r="V30" s="59">
        <v>3090</v>
      </c>
      <c r="W30" s="71"/>
      <c r="X30" s="20">
        <v>43400</v>
      </c>
      <c r="Y30" s="21" t="str">
        <f t="shared" si="0"/>
        <v>Sat</v>
      </c>
      <c r="Z30" s="59"/>
      <c r="AA30" s="71"/>
    </row>
    <row r="31" spans="1:27" x14ac:dyDescent="0.2">
      <c r="A31" s="35">
        <v>41210</v>
      </c>
      <c r="B31" s="36" t="s">
        <v>21</v>
      </c>
      <c r="C31" s="87">
        <v>1019</v>
      </c>
      <c r="D31" s="20">
        <v>41575</v>
      </c>
      <c r="E31" s="21" t="s">
        <v>22</v>
      </c>
      <c r="F31" s="47">
        <v>1796</v>
      </c>
      <c r="G31" s="71"/>
      <c r="H31" s="35">
        <v>41940</v>
      </c>
      <c r="I31" s="36" t="s">
        <v>23</v>
      </c>
      <c r="J31" s="57">
        <v>1897</v>
      </c>
      <c r="K31" s="68"/>
      <c r="L31" s="20">
        <v>42305</v>
      </c>
      <c r="M31" s="21" t="s">
        <v>24</v>
      </c>
      <c r="N31" s="58">
        <v>1884</v>
      </c>
      <c r="O31" s="71"/>
      <c r="P31" s="35">
        <v>42671</v>
      </c>
      <c r="Q31" s="36" t="s">
        <v>20</v>
      </c>
      <c r="R31" s="56">
        <v>3797</v>
      </c>
      <c r="S31" s="68"/>
      <c r="T31" s="20">
        <v>43036</v>
      </c>
      <c r="U31" s="21" t="s">
        <v>19</v>
      </c>
      <c r="V31" s="59">
        <v>3114</v>
      </c>
      <c r="W31" s="71"/>
      <c r="X31" s="20">
        <v>43401</v>
      </c>
      <c r="Y31" s="21" t="str">
        <f t="shared" si="0"/>
        <v>Sun</v>
      </c>
      <c r="Z31" s="59"/>
      <c r="AA31" s="71"/>
    </row>
    <row r="32" spans="1:27" x14ac:dyDescent="0.2">
      <c r="A32" s="35">
        <v>41211</v>
      </c>
      <c r="B32" s="36" t="s">
        <v>22</v>
      </c>
      <c r="C32" s="87">
        <v>1831</v>
      </c>
      <c r="D32" s="20">
        <v>41576</v>
      </c>
      <c r="E32" s="21" t="s">
        <v>23</v>
      </c>
      <c r="F32" s="47">
        <v>1771</v>
      </c>
      <c r="G32" s="84"/>
      <c r="H32" s="35">
        <v>41941</v>
      </c>
      <c r="I32" s="36" t="s">
        <v>24</v>
      </c>
      <c r="J32" s="57">
        <v>1863</v>
      </c>
      <c r="K32" s="68"/>
      <c r="L32" s="20">
        <v>42306</v>
      </c>
      <c r="M32" s="21" t="s">
        <v>18</v>
      </c>
      <c r="N32" s="58">
        <v>2212</v>
      </c>
      <c r="O32" s="71"/>
      <c r="P32" s="35">
        <v>42672</v>
      </c>
      <c r="Q32" s="36" t="s">
        <v>19</v>
      </c>
      <c r="R32" s="56">
        <v>4121</v>
      </c>
      <c r="S32" s="68"/>
      <c r="T32" s="20">
        <v>43037</v>
      </c>
      <c r="U32" s="21" t="s">
        <v>21</v>
      </c>
      <c r="V32" s="122">
        <v>1427</v>
      </c>
      <c r="W32" s="84"/>
      <c r="X32" s="20">
        <v>43402</v>
      </c>
      <c r="Y32" s="21" t="str">
        <f t="shared" si="0"/>
        <v>Mon</v>
      </c>
      <c r="Z32" s="122"/>
      <c r="AA32" s="84"/>
    </row>
    <row r="33" spans="1:27" x14ac:dyDescent="0.2">
      <c r="A33" s="35">
        <v>41212</v>
      </c>
      <c r="B33" s="36" t="s">
        <v>23</v>
      </c>
      <c r="C33" s="87">
        <v>1884</v>
      </c>
      <c r="D33" s="20">
        <v>41577</v>
      </c>
      <c r="E33" s="21" t="s">
        <v>24</v>
      </c>
      <c r="F33" s="47">
        <v>1852</v>
      </c>
      <c r="G33" s="84"/>
      <c r="H33" s="35">
        <v>41942</v>
      </c>
      <c r="I33" s="36" t="s">
        <v>18</v>
      </c>
      <c r="J33" s="57">
        <v>2120</v>
      </c>
      <c r="K33" s="68"/>
      <c r="L33" s="20">
        <v>42307</v>
      </c>
      <c r="M33" s="21" t="s">
        <v>20</v>
      </c>
      <c r="N33" s="58">
        <v>3151</v>
      </c>
      <c r="O33" s="71"/>
      <c r="P33" s="35">
        <v>42673</v>
      </c>
      <c r="Q33" s="36" t="s">
        <v>21</v>
      </c>
      <c r="R33" s="56">
        <v>1979</v>
      </c>
      <c r="S33" s="68"/>
      <c r="T33" s="20">
        <v>43038</v>
      </c>
      <c r="U33" s="21" t="s">
        <v>22</v>
      </c>
      <c r="V33" s="122">
        <v>2242</v>
      </c>
      <c r="W33" s="84"/>
      <c r="X33" s="20">
        <v>43403</v>
      </c>
      <c r="Y33" s="21" t="str">
        <f t="shared" si="0"/>
        <v>Tue</v>
      </c>
      <c r="Z33" s="122"/>
      <c r="AA33" s="84"/>
    </row>
    <row r="34" spans="1:27" x14ac:dyDescent="0.2">
      <c r="A34" s="35">
        <v>41213</v>
      </c>
      <c r="B34" s="36" t="s">
        <v>24</v>
      </c>
      <c r="C34" s="87">
        <v>1973</v>
      </c>
      <c r="D34" s="20">
        <v>41578</v>
      </c>
      <c r="E34" s="21" t="s">
        <v>18</v>
      </c>
      <c r="F34" s="47">
        <v>1937</v>
      </c>
      <c r="G34" s="84"/>
      <c r="H34" s="35">
        <v>41943</v>
      </c>
      <c r="I34" s="36" t="s">
        <v>20</v>
      </c>
      <c r="J34" s="57">
        <v>2919</v>
      </c>
      <c r="K34" s="68"/>
      <c r="L34" s="20">
        <v>42308</v>
      </c>
      <c r="M34" s="21" t="s">
        <v>19</v>
      </c>
      <c r="N34" s="58">
        <v>2847</v>
      </c>
      <c r="O34" s="71"/>
      <c r="P34" s="35">
        <v>42674</v>
      </c>
      <c r="Q34" s="36" t="s">
        <v>22</v>
      </c>
      <c r="R34" s="56">
        <v>2741</v>
      </c>
      <c r="S34" s="68"/>
      <c r="T34" s="20">
        <v>43039</v>
      </c>
      <c r="U34" s="21" t="s">
        <v>23</v>
      </c>
      <c r="V34" s="53">
        <v>2374</v>
      </c>
      <c r="W34" s="84"/>
      <c r="X34" s="20">
        <v>43404</v>
      </c>
      <c r="Y34" s="21" t="str">
        <f t="shared" si="0"/>
        <v>Wed</v>
      </c>
      <c r="Z34" s="53"/>
      <c r="AA34" s="84"/>
    </row>
    <row r="35" spans="1:27" x14ac:dyDescent="0.2">
      <c r="A35" s="74"/>
      <c r="B35" s="38"/>
      <c r="C35" s="38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5" t="s">
        <v>13</v>
      </c>
      <c r="B36" s="226"/>
      <c r="C36" s="64">
        <f>SUM(C4:C34)</f>
        <v>61627</v>
      </c>
      <c r="D36" s="225" t="s">
        <v>13</v>
      </c>
      <c r="E36" s="226"/>
      <c r="F36" s="43">
        <f>SUM(F4:F34)</f>
        <v>60404</v>
      </c>
      <c r="G36" s="71">
        <f>SUM((F36/C36)-1)</f>
        <v>-1.9845197721777841E-2</v>
      </c>
      <c r="H36" s="227" t="s">
        <v>13</v>
      </c>
      <c r="I36" s="228"/>
      <c r="J36" s="54">
        <f>SUM(J4:J34)</f>
        <v>64860</v>
      </c>
      <c r="K36" s="68">
        <f>SUM((J36/F36)-1)</f>
        <v>7.3769949009999447E-2</v>
      </c>
      <c r="L36" s="229" t="s">
        <v>13</v>
      </c>
      <c r="M36" s="230"/>
      <c r="N36" s="90">
        <f>SUM(N4:N34)</f>
        <v>71546</v>
      </c>
      <c r="O36" s="71">
        <f>SUM((N36/J36)-1)</f>
        <v>0.10308356460067847</v>
      </c>
      <c r="P36" s="227" t="s">
        <v>13</v>
      </c>
      <c r="Q36" s="228"/>
      <c r="R36" s="54">
        <f>SUM(R4:R34)</f>
        <v>82689</v>
      </c>
      <c r="S36" s="68">
        <f>SUM((R36/N36)-1)</f>
        <v>0.1557459536521959</v>
      </c>
      <c r="T36" s="229" t="s">
        <v>13</v>
      </c>
      <c r="U36" s="230"/>
      <c r="V36" s="90">
        <f>SUM(V4:V34)</f>
        <v>81442</v>
      </c>
      <c r="W36" s="84">
        <f>SUM((V36/R36)-1)</f>
        <v>-1.5080603224128963E-2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36" t="s">
        <v>32</v>
      </c>
      <c r="B37" s="237"/>
      <c r="C37" s="85">
        <f>AVERAGE(C4:C34)</f>
        <v>1987.9677419354839</v>
      </c>
      <c r="D37" s="236" t="s">
        <v>32</v>
      </c>
      <c r="E37" s="237"/>
      <c r="F37" s="72">
        <f>AVERAGE(F4:F34)</f>
        <v>1948.516129032258</v>
      </c>
      <c r="G37" s="75"/>
      <c r="H37" s="216" t="s">
        <v>32</v>
      </c>
      <c r="I37" s="217"/>
      <c r="J37" s="70">
        <f>AVERAGE(J4:J34)</f>
        <v>2092.2580645161293</v>
      </c>
      <c r="K37" s="73"/>
      <c r="L37" s="218" t="s">
        <v>32</v>
      </c>
      <c r="M37" s="219"/>
      <c r="N37" s="88">
        <f>AVERAGE(N4:N34)</f>
        <v>2307.9354838709678</v>
      </c>
      <c r="O37" s="75"/>
      <c r="P37" s="216" t="s">
        <v>32</v>
      </c>
      <c r="Q37" s="217"/>
      <c r="R37" s="70">
        <f>AVERAGE(R4:R34)</f>
        <v>2667.3870967741937</v>
      </c>
      <c r="S37" s="73"/>
      <c r="T37" s="218" t="s">
        <v>32</v>
      </c>
      <c r="U37" s="219"/>
      <c r="V37" s="88">
        <f>AVERAGE(V4:V34)</f>
        <v>2627.1612903225805</v>
      </c>
      <c r="W37" s="83"/>
      <c r="X37" s="218" t="s">
        <v>32</v>
      </c>
      <c r="Y37" s="219"/>
      <c r="Z37" s="88" t="e">
        <f>AVERAGE(Z4:Z34)</f>
        <v>#DIV/0!</v>
      </c>
      <c r="AA37" s="83"/>
    </row>
    <row r="40" spans="1:27" x14ac:dyDescent="0.2">
      <c r="K40" s="119"/>
    </row>
    <row r="41" spans="1:27" x14ac:dyDescent="0.2">
      <c r="J41" s="119"/>
      <c r="K41" s="119"/>
    </row>
    <row r="42" spans="1:27" x14ac:dyDescent="0.2">
      <c r="J42" s="119"/>
      <c r="K42" s="119"/>
    </row>
    <row r="43" spans="1:27" x14ac:dyDescent="0.2">
      <c r="J43" s="119"/>
      <c r="K43" s="119"/>
    </row>
    <row r="44" spans="1:27" x14ac:dyDescent="0.2">
      <c r="J44" s="119"/>
      <c r="K44" s="119"/>
    </row>
    <row r="45" spans="1:27" x14ac:dyDescent="0.2">
      <c r="J45" s="119"/>
      <c r="K45" s="119"/>
    </row>
    <row r="46" spans="1:27" x14ac:dyDescent="0.2">
      <c r="J46" s="119"/>
      <c r="K46" s="119"/>
    </row>
  </sheetData>
  <customSheetViews>
    <customSheetView guid="{6828C9CD-F0DF-4095-BFAF-9186B4B82A2A}" topLeftCell="H1">
      <selection activeCell="P36" sqref="P36:Q36"/>
      <pageMargins left="0.7" right="0.7" top="0.75" bottom="0.75" header="0.3" footer="0.3"/>
      <pageSetup orientation="portrait" r:id="rId1"/>
    </customSheetView>
  </customSheetViews>
  <mergeCells count="22">
    <mergeCell ref="X37:Y37"/>
    <mergeCell ref="H36:I36"/>
    <mergeCell ref="T2:V2"/>
    <mergeCell ref="L36:M36"/>
    <mergeCell ref="X2:Z2"/>
    <mergeCell ref="X36:Y36"/>
    <mergeCell ref="T36:U36"/>
    <mergeCell ref="L37:M37"/>
    <mergeCell ref="T37:U37"/>
    <mergeCell ref="A1:W1"/>
    <mergeCell ref="A37:B37"/>
    <mergeCell ref="D37:E37"/>
    <mergeCell ref="A2:C2"/>
    <mergeCell ref="D2:F2"/>
    <mergeCell ref="A36:B36"/>
    <mergeCell ref="D36:E36"/>
    <mergeCell ref="H37:I37"/>
    <mergeCell ref="L2:N2"/>
    <mergeCell ref="P2:R2"/>
    <mergeCell ref="P36:Q36"/>
    <mergeCell ref="P37:Q37"/>
    <mergeCell ref="H2:J2"/>
  </mergeCells>
  <conditionalFormatting sqref="W36:W37">
    <cfRule type="cellIs" dxfId="25" priority="3" operator="greaterThan">
      <formula>0</formula>
    </cfRule>
  </conditionalFormatting>
  <conditionalFormatting sqref="W4:W34">
    <cfRule type="cellIs" dxfId="24" priority="7" operator="greaterThan">
      <formula>0</formula>
    </cfRule>
  </conditionalFormatting>
  <conditionalFormatting sqref="S36:S37">
    <cfRule type="cellIs" dxfId="23" priority="4" operator="greaterThan">
      <formula>0</formula>
    </cfRule>
  </conditionalFormatting>
  <conditionalFormatting sqref="K36:K37">
    <cfRule type="cellIs" dxfId="22" priority="6" operator="greaterThan">
      <formula>0</formula>
    </cfRule>
  </conditionalFormatting>
  <conditionalFormatting sqref="G4:G34 G36:G37 K4:K34">
    <cfRule type="cellIs" dxfId="21" priority="10" operator="greaterThan">
      <formula>0</formula>
    </cfRule>
  </conditionalFormatting>
  <conditionalFormatting sqref="O4:O34">
    <cfRule type="cellIs" dxfId="20" priority="9" operator="greaterThan">
      <formula>0</formula>
    </cfRule>
  </conditionalFormatting>
  <conditionalFormatting sqref="S4:S34">
    <cfRule type="cellIs" dxfId="19" priority="8" operator="greaterThan">
      <formula>0</formula>
    </cfRule>
  </conditionalFormatting>
  <conditionalFormatting sqref="O36:O37">
    <cfRule type="cellIs" dxfId="18" priority="5" operator="greaterThan">
      <formula>0</formula>
    </cfRule>
  </conditionalFormatting>
  <conditionalFormatting sqref="AA36:AA37">
    <cfRule type="cellIs" dxfId="17" priority="1" operator="greaterThan">
      <formula>0</formula>
    </cfRule>
  </conditionalFormatting>
  <conditionalFormatting sqref="AA4:AA34">
    <cfRule type="cellIs" dxfId="16" priority="2" operator="greaterThan">
      <formula>0</formula>
    </cfRule>
  </conditionalFormatting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N1" workbookViewId="0">
      <selection activeCell="V37" sqref="V37"/>
    </sheetView>
  </sheetViews>
  <sheetFormatPr defaultColWidth="10" defaultRowHeight="12.75" x14ac:dyDescent="0.2"/>
  <sheetData>
    <row r="1" spans="1:27" ht="13.5" thickBot="1" x14ac:dyDescent="0.25">
      <c r="A1" s="214" t="s">
        <v>35</v>
      </c>
      <c r="B1" s="214"/>
      <c r="C1" s="214"/>
      <c r="D1" s="214"/>
      <c r="E1" s="214"/>
      <c r="F1" s="214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41214</v>
      </c>
      <c r="B4" s="36" t="s">
        <v>18</v>
      </c>
      <c r="C4" s="42">
        <v>2300</v>
      </c>
      <c r="D4" s="20">
        <v>41579</v>
      </c>
      <c r="E4" s="21" t="s">
        <v>20</v>
      </c>
      <c r="F4" s="47">
        <v>3191</v>
      </c>
      <c r="G4" s="71"/>
      <c r="H4" s="35">
        <v>41944</v>
      </c>
      <c r="I4" s="36" t="s">
        <v>19</v>
      </c>
      <c r="J4" s="56">
        <v>2890</v>
      </c>
      <c r="K4" s="68"/>
      <c r="L4" s="20">
        <v>42309</v>
      </c>
      <c r="M4" s="21" t="s">
        <v>21</v>
      </c>
      <c r="N4" s="58">
        <v>1463</v>
      </c>
      <c r="O4" s="71"/>
      <c r="P4" s="35">
        <v>42675</v>
      </c>
      <c r="Q4" s="36" t="s">
        <v>23</v>
      </c>
      <c r="R4" s="56">
        <v>3481</v>
      </c>
      <c r="S4" s="68"/>
      <c r="T4" s="20">
        <v>43040</v>
      </c>
      <c r="U4" s="21" t="s">
        <v>24</v>
      </c>
      <c r="V4" s="58">
        <v>2702</v>
      </c>
      <c r="W4" s="71"/>
      <c r="X4" s="20">
        <v>43405</v>
      </c>
      <c r="Y4" s="21" t="str">
        <f>TEXT(X4,"ddd")</f>
        <v>Thu</v>
      </c>
      <c r="Z4" s="58"/>
      <c r="AA4" s="71"/>
    </row>
    <row r="5" spans="1:27" x14ac:dyDescent="0.2">
      <c r="A5" s="35">
        <v>41215</v>
      </c>
      <c r="B5" s="36" t="s">
        <v>20</v>
      </c>
      <c r="C5" s="42">
        <v>3115</v>
      </c>
      <c r="D5" s="20">
        <v>41580</v>
      </c>
      <c r="E5" s="21" t="s">
        <v>19</v>
      </c>
      <c r="F5" s="47">
        <v>3074</v>
      </c>
      <c r="G5" s="71"/>
      <c r="H5" s="35">
        <v>41945</v>
      </c>
      <c r="I5" s="36" t="s">
        <v>21</v>
      </c>
      <c r="J5" s="56">
        <v>1256</v>
      </c>
      <c r="K5" s="68"/>
      <c r="L5" s="20">
        <v>42310</v>
      </c>
      <c r="M5" s="21" t="s">
        <v>22</v>
      </c>
      <c r="N5" s="58">
        <v>2199</v>
      </c>
      <c r="O5" s="71"/>
      <c r="P5" s="35">
        <v>42676</v>
      </c>
      <c r="Q5" s="36" t="s">
        <v>24</v>
      </c>
      <c r="R5" s="56">
        <v>3318</v>
      </c>
      <c r="S5" s="68"/>
      <c r="T5" s="20">
        <v>43041</v>
      </c>
      <c r="U5" s="21" t="s">
        <v>18</v>
      </c>
      <c r="V5" s="58">
        <v>2823</v>
      </c>
      <c r="W5" s="71"/>
      <c r="X5" s="20">
        <v>43406</v>
      </c>
      <c r="Y5" s="21" t="str">
        <f t="shared" ref="Y5:Y33" si="0">TEXT(X5,"ddd")</f>
        <v>Fri</v>
      </c>
      <c r="Z5" s="58"/>
      <c r="AA5" s="71"/>
    </row>
    <row r="6" spans="1:27" x14ac:dyDescent="0.2">
      <c r="A6" s="35">
        <v>41216</v>
      </c>
      <c r="B6" s="36" t="s">
        <v>19</v>
      </c>
      <c r="C6" s="42">
        <v>3246</v>
      </c>
      <c r="D6" s="20">
        <v>41581</v>
      </c>
      <c r="E6" s="21" t="s">
        <v>21</v>
      </c>
      <c r="F6" s="47">
        <v>1421</v>
      </c>
      <c r="G6" s="71"/>
      <c r="H6" s="35">
        <v>41946</v>
      </c>
      <c r="I6" s="36" t="s">
        <v>22</v>
      </c>
      <c r="J6" s="56">
        <v>2154</v>
      </c>
      <c r="K6" s="68"/>
      <c r="L6" s="20">
        <v>42311</v>
      </c>
      <c r="M6" s="21" t="s">
        <v>23</v>
      </c>
      <c r="N6" s="58">
        <v>2255</v>
      </c>
      <c r="O6" s="71"/>
      <c r="P6" s="35">
        <v>42677</v>
      </c>
      <c r="Q6" s="36" t="s">
        <v>18</v>
      </c>
      <c r="R6" s="56">
        <v>3591</v>
      </c>
      <c r="S6" s="68"/>
      <c r="T6" s="20">
        <v>43042</v>
      </c>
      <c r="U6" s="21" t="s">
        <v>20</v>
      </c>
      <c r="V6" s="58">
        <v>4030</v>
      </c>
      <c r="W6" s="71"/>
      <c r="X6" s="20">
        <v>43407</v>
      </c>
      <c r="Y6" s="21" t="str">
        <f t="shared" si="0"/>
        <v>Sat</v>
      </c>
      <c r="Z6" s="58"/>
      <c r="AA6" s="71"/>
    </row>
    <row r="7" spans="1:27" x14ac:dyDescent="0.2">
      <c r="A7" s="35">
        <v>41217</v>
      </c>
      <c r="B7" s="36" t="s">
        <v>21</v>
      </c>
      <c r="C7" s="42">
        <v>1573</v>
      </c>
      <c r="D7" s="20">
        <v>41582</v>
      </c>
      <c r="E7" s="21" t="s">
        <v>22</v>
      </c>
      <c r="F7" s="47">
        <v>1938</v>
      </c>
      <c r="G7" s="71"/>
      <c r="H7" s="35">
        <v>41947</v>
      </c>
      <c r="I7" s="36" t="s">
        <v>23</v>
      </c>
      <c r="J7" s="56">
        <v>2037</v>
      </c>
      <c r="K7" s="68"/>
      <c r="L7" s="20">
        <v>42312</v>
      </c>
      <c r="M7" s="21" t="s">
        <v>24</v>
      </c>
      <c r="N7" s="58">
        <v>2115</v>
      </c>
      <c r="O7" s="71"/>
      <c r="P7" s="35">
        <v>42678</v>
      </c>
      <c r="Q7" s="36" t="s">
        <v>20</v>
      </c>
      <c r="R7" s="56">
        <v>4353</v>
      </c>
      <c r="S7" s="68"/>
      <c r="T7" s="20">
        <v>43043</v>
      </c>
      <c r="U7" s="21" t="s">
        <v>19</v>
      </c>
      <c r="V7" s="58">
        <v>4064</v>
      </c>
      <c r="W7" s="71"/>
      <c r="X7" s="20">
        <v>43408</v>
      </c>
      <c r="Y7" s="21" t="str">
        <f t="shared" si="0"/>
        <v>Sun</v>
      </c>
      <c r="Z7" s="58"/>
      <c r="AA7" s="71"/>
    </row>
    <row r="8" spans="1:27" x14ac:dyDescent="0.2">
      <c r="A8" s="35">
        <v>41218</v>
      </c>
      <c r="B8" s="36" t="s">
        <v>22</v>
      </c>
      <c r="C8" s="42">
        <v>2183</v>
      </c>
      <c r="D8" s="20">
        <v>41583</v>
      </c>
      <c r="E8" s="21" t="s">
        <v>23</v>
      </c>
      <c r="F8" s="47">
        <v>1922</v>
      </c>
      <c r="G8" s="71"/>
      <c r="H8" s="35">
        <v>41948</v>
      </c>
      <c r="I8" s="36" t="s">
        <v>24</v>
      </c>
      <c r="J8" s="56">
        <v>1910</v>
      </c>
      <c r="K8" s="68"/>
      <c r="L8" s="20">
        <v>42313</v>
      </c>
      <c r="M8" s="21" t="s">
        <v>18</v>
      </c>
      <c r="N8" s="58">
        <v>2289</v>
      </c>
      <c r="O8" s="71"/>
      <c r="P8" s="35">
        <v>42679</v>
      </c>
      <c r="Q8" s="36" t="s">
        <v>19</v>
      </c>
      <c r="R8" s="56">
        <v>5351</v>
      </c>
      <c r="S8" s="68"/>
      <c r="T8" s="20">
        <v>43044</v>
      </c>
      <c r="U8" s="21" t="s">
        <v>21</v>
      </c>
      <c r="V8" s="58">
        <v>2154</v>
      </c>
      <c r="W8" s="71"/>
      <c r="X8" s="20">
        <v>43409</v>
      </c>
      <c r="Y8" s="21" t="str">
        <f t="shared" si="0"/>
        <v>Mon</v>
      </c>
      <c r="Z8" s="58"/>
      <c r="AA8" s="71"/>
    </row>
    <row r="9" spans="1:27" x14ac:dyDescent="0.2">
      <c r="A9" s="35">
        <v>41219</v>
      </c>
      <c r="B9" s="36" t="s">
        <v>23</v>
      </c>
      <c r="C9" s="42">
        <v>2227</v>
      </c>
      <c r="D9" s="20">
        <v>41584</v>
      </c>
      <c r="E9" s="21" t="s">
        <v>24</v>
      </c>
      <c r="F9" s="47">
        <v>1925</v>
      </c>
      <c r="G9" s="71"/>
      <c r="H9" s="35">
        <v>41949</v>
      </c>
      <c r="I9" s="36" t="s">
        <v>18</v>
      </c>
      <c r="J9" s="56">
        <v>2078</v>
      </c>
      <c r="K9" s="68"/>
      <c r="L9" s="20">
        <v>42314</v>
      </c>
      <c r="M9" s="21" t="s">
        <v>20</v>
      </c>
      <c r="N9" s="58">
        <v>2924</v>
      </c>
      <c r="O9" s="71"/>
      <c r="P9" s="35">
        <v>42680</v>
      </c>
      <c r="Q9" s="36" t="s">
        <v>21</v>
      </c>
      <c r="R9" s="56">
        <v>2754</v>
      </c>
      <c r="S9" s="68"/>
      <c r="T9" s="20">
        <v>43045</v>
      </c>
      <c r="U9" s="21" t="s">
        <v>22</v>
      </c>
      <c r="V9" s="58">
        <v>2577</v>
      </c>
      <c r="W9" s="71"/>
      <c r="X9" s="20">
        <v>43410</v>
      </c>
      <c r="Y9" s="21" t="str">
        <f t="shared" si="0"/>
        <v>Tue</v>
      </c>
      <c r="Z9" s="58"/>
      <c r="AA9" s="71"/>
    </row>
    <row r="10" spans="1:27" x14ac:dyDescent="0.2">
      <c r="A10" s="35">
        <v>41220</v>
      </c>
      <c r="B10" s="36" t="s">
        <v>24</v>
      </c>
      <c r="C10" s="42">
        <v>3019</v>
      </c>
      <c r="D10" s="20">
        <v>41585</v>
      </c>
      <c r="E10" s="21" t="s">
        <v>18</v>
      </c>
      <c r="F10" s="47">
        <v>2130</v>
      </c>
      <c r="G10" s="71"/>
      <c r="H10" s="35">
        <v>41950</v>
      </c>
      <c r="I10" s="36" t="s">
        <v>20</v>
      </c>
      <c r="J10" s="56">
        <v>2735</v>
      </c>
      <c r="K10" s="68"/>
      <c r="L10" s="20">
        <v>42315</v>
      </c>
      <c r="M10" s="21" t="s">
        <v>19</v>
      </c>
      <c r="N10" s="58">
        <v>3096</v>
      </c>
      <c r="O10" s="71"/>
      <c r="P10" s="35">
        <v>42681</v>
      </c>
      <c r="Q10" s="36" t="s">
        <v>22</v>
      </c>
      <c r="R10" s="56">
        <v>3535</v>
      </c>
      <c r="S10" s="68"/>
      <c r="T10" s="20">
        <v>43046</v>
      </c>
      <c r="U10" s="21" t="s">
        <v>23</v>
      </c>
      <c r="V10" s="58">
        <v>2730</v>
      </c>
      <c r="W10" s="71"/>
      <c r="X10" s="20">
        <v>43411</v>
      </c>
      <c r="Y10" s="21" t="str">
        <f t="shared" si="0"/>
        <v>Wed</v>
      </c>
      <c r="Z10" s="58"/>
      <c r="AA10" s="71"/>
    </row>
    <row r="11" spans="1:27" x14ac:dyDescent="0.2">
      <c r="A11" s="35">
        <v>41221</v>
      </c>
      <c r="B11" s="36" t="s">
        <v>18</v>
      </c>
      <c r="C11" s="42">
        <v>2911</v>
      </c>
      <c r="D11" s="20">
        <v>41586</v>
      </c>
      <c r="E11" s="21" t="s">
        <v>20</v>
      </c>
      <c r="F11" s="47">
        <v>2786</v>
      </c>
      <c r="G11" s="71"/>
      <c r="H11" s="35">
        <v>41951</v>
      </c>
      <c r="I11" s="36" t="s">
        <v>19</v>
      </c>
      <c r="J11" s="56">
        <v>2903</v>
      </c>
      <c r="K11" s="68"/>
      <c r="L11" s="20">
        <v>42316</v>
      </c>
      <c r="M11" s="21" t="s">
        <v>21</v>
      </c>
      <c r="N11" s="58">
        <v>1392</v>
      </c>
      <c r="O11" s="71"/>
      <c r="P11" s="35">
        <v>42682</v>
      </c>
      <c r="Q11" s="36" t="s">
        <v>23</v>
      </c>
      <c r="R11" s="56">
        <v>3669</v>
      </c>
      <c r="S11" s="68"/>
      <c r="T11" s="20">
        <v>43047</v>
      </c>
      <c r="U11" s="21" t="s">
        <v>24</v>
      </c>
      <c r="V11" s="58">
        <v>2641</v>
      </c>
      <c r="W11" s="71"/>
      <c r="X11" s="20">
        <v>43412</v>
      </c>
      <c r="Y11" s="21" t="str">
        <f t="shared" si="0"/>
        <v>Thu</v>
      </c>
      <c r="Z11" s="58"/>
      <c r="AA11" s="71"/>
    </row>
    <row r="12" spans="1:27" x14ac:dyDescent="0.2">
      <c r="A12" s="35">
        <v>41222</v>
      </c>
      <c r="B12" s="36" t="s">
        <v>20</v>
      </c>
      <c r="C12" s="42">
        <v>3697</v>
      </c>
      <c r="D12" s="20">
        <v>41587</v>
      </c>
      <c r="E12" s="21" t="s">
        <v>19</v>
      </c>
      <c r="F12" s="47">
        <v>2769</v>
      </c>
      <c r="G12" s="71"/>
      <c r="H12" s="35">
        <v>41952</v>
      </c>
      <c r="I12" s="36" t="s">
        <v>21</v>
      </c>
      <c r="J12" s="56">
        <v>1223</v>
      </c>
      <c r="K12" s="68"/>
      <c r="L12" s="20">
        <v>42317</v>
      </c>
      <c r="M12" s="21" t="s">
        <v>22</v>
      </c>
      <c r="N12" s="58">
        <v>2055</v>
      </c>
      <c r="O12" s="71"/>
      <c r="P12" s="35">
        <v>42683</v>
      </c>
      <c r="Q12" s="36" t="s">
        <v>24</v>
      </c>
      <c r="R12" s="56">
        <v>2974</v>
      </c>
      <c r="S12" s="68"/>
      <c r="T12" s="20">
        <v>43048</v>
      </c>
      <c r="U12" s="21" t="s">
        <v>18</v>
      </c>
      <c r="V12" s="58">
        <v>3282</v>
      </c>
      <c r="W12" s="71"/>
      <c r="X12" s="20">
        <v>43413</v>
      </c>
      <c r="Y12" s="21" t="str">
        <f t="shared" si="0"/>
        <v>Fri</v>
      </c>
      <c r="Z12" s="58"/>
      <c r="AA12" s="71"/>
    </row>
    <row r="13" spans="1:27" x14ac:dyDescent="0.2">
      <c r="A13" s="35">
        <v>41223</v>
      </c>
      <c r="B13" s="36" t="s">
        <v>19</v>
      </c>
      <c r="C13" s="42">
        <v>3861</v>
      </c>
      <c r="D13" s="20">
        <v>41588</v>
      </c>
      <c r="E13" s="21" t="s">
        <v>21</v>
      </c>
      <c r="F13" s="47">
        <v>1139</v>
      </c>
      <c r="G13" s="71"/>
      <c r="H13" s="35">
        <v>41953</v>
      </c>
      <c r="I13" s="36" t="s">
        <v>22</v>
      </c>
      <c r="J13" s="56">
        <v>2054</v>
      </c>
      <c r="K13" s="68"/>
      <c r="L13" s="20">
        <v>42318</v>
      </c>
      <c r="M13" s="21" t="s">
        <v>23</v>
      </c>
      <c r="N13" s="58">
        <v>1981</v>
      </c>
      <c r="O13" s="71"/>
      <c r="P13" s="35">
        <v>42684</v>
      </c>
      <c r="Q13" s="36" t="s">
        <v>18</v>
      </c>
      <c r="R13" s="56">
        <v>3424</v>
      </c>
      <c r="S13" s="68"/>
      <c r="T13" s="20">
        <v>43049</v>
      </c>
      <c r="U13" s="21" t="s">
        <v>20</v>
      </c>
      <c r="V13" s="58">
        <v>3857</v>
      </c>
      <c r="W13" s="71"/>
      <c r="X13" s="20">
        <v>43414</v>
      </c>
      <c r="Y13" s="21" t="str">
        <f t="shared" si="0"/>
        <v>Sat</v>
      </c>
      <c r="Z13" s="58"/>
      <c r="AA13" s="71"/>
    </row>
    <row r="14" spans="1:27" x14ac:dyDescent="0.2">
      <c r="A14" s="35">
        <v>41224</v>
      </c>
      <c r="B14" s="36" t="s">
        <v>21</v>
      </c>
      <c r="C14" s="42">
        <v>1513</v>
      </c>
      <c r="D14" s="20">
        <v>41589</v>
      </c>
      <c r="E14" s="21" t="s">
        <v>22</v>
      </c>
      <c r="F14" s="47">
        <v>1642</v>
      </c>
      <c r="G14" s="71"/>
      <c r="H14" s="35">
        <v>41954</v>
      </c>
      <c r="I14" s="36" t="s">
        <v>23</v>
      </c>
      <c r="J14" s="56">
        <v>1908</v>
      </c>
      <c r="K14" s="68"/>
      <c r="L14" s="20">
        <v>42319</v>
      </c>
      <c r="M14" s="21" t="s">
        <v>24</v>
      </c>
      <c r="N14" s="58">
        <v>2016</v>
      </c>
      <c r="O14" s="71"/>
      <c r="P14" s="35">
        <v>42685</v>
      </c>
      <c r="Q14" s="36" t="s">
        <v>20</v>
      </c>
      <c r="R14" s="56">
        <v>3990</v>
      </c>
      <c r="S14" s="68"/>
      <c r="T14" s="20">
        <v>43050</v>
      </c>
      <c r="U14" s="21" t="s">
        <v>19</v>
      </c>
      <c r="V14" s="58">
        <v>3775</v>
      </c>
      <c r="W14" s="71"/>
      <c r="X14" s="20">
        <v>43415</v>
      </c>
      <c r="Y14" s="21" t="str">
        <f t="shared" si="0"/>
        <v>Sun</v>
      </c>
      <c r="Z14" s="58"/>
      <c r="AA14" s="71"/>
    </row>
    <row r="15" spans="1:27" x14ac:dyDescent="0.2">
      <c r="A15" s="35">
        <v>41225</v>
      </c>
      <c r="B15" s="36" t="s">
        <v>22</v>
      </c>
      <c r="C15" s="42">
        <v>2243</v>
      </c>
      <c r="D15" s="20">
        <v>41590</v>
      </c>
      <c r="E15" s="21" t="s">
        <v>23</v>
      </c>
      <c r="F15" s="47">
        <v>1961</v>
      </c>
      <c r="G15" s="71"/>
      <c r="H15" s="35">
        <v>41955</v>
      </c>
      <c r="I15" s="36" t="s">
        <v>24</v>
      </c>
      <c r="J15" s="57">
        <v>2008</v>
      </c>
      <c r="K15" s="68"/>
      <c r="L15" s="20">
        <v>42320</v>
      </c>
      <c r="M15" s="21" t="s">
        <v>18</v>
      </c>
      <c r="N15" s="59">
        <v>2025</v>
      </c>
      <c r="O15" s="71"/>
      <c r="P15" s="35">
        <v>42686</v>
      </c>
      <c r="Q15" s="36" t="s">
        <v>19</v>
      </c>
      <c r="R15" s="57">
        <v>4325</v>
      </c>
      <c r="S15" s="68"/>
      <c r="T15" s="20">
        <v>43051</v>
      </c>
      <c r="U15" s="21" t="s">
        <v>21</v>
      </c>
      <c r="V15" s="59">
        <v>1828</v>
      </c>
      <c r="W15" s="71"/>
      <c r="X15" s="20">
        <v>43416</v>
      </c>
      <c r="Y15" s="21" t="str">
        <f t="shared" si="0"/>
        <v>Mon</v>
      </c>
      <c r="Z15" s="59"/>
      <c r="AA15" s="71"/>
    </row>
    <row r="16" spans="1:27" x14ac:dyDescent="0.2">
      <c r="A16" s="35">
        <v>41226</v>
      </c>
      <c r="B16" s="36" t="s">
        <v>23</v>
      </c>
      <c r="C16" s="42">
        <v>2627</v>
      </c>
      <c r="D16" s="20">
        <v>41591</v>
      </c>
      <c r="E16" s="21" t="s">
        <v>24</v>
      </c>
      <c r="F16" s="47">
        <v>1997</v>
      </c>
      <c r="G16" s="71"/>
      <c r="H16" s="35">
        <v>41956</v>
      </c>
      <c r="I16" s="36" t="s">
        <v>18</v>
      </c>
      <c r="J16" s="57">
        <v>2163</v>
      </c>
      <c r="K16" s="68"/>
      <c r="L16" s="20">
        <v>42321</v>
      </c>
      <c r="M16" s="21" t="s">
        <v>20</v>
      </c>
      <c r="N16" s="59">
        <v>2703</v>
      </c>
      <c r="O16" s="71"/>
      <c r="P16" s="35">
        <v>42687</v>
      </c>
      <c r="Q16" s="36" t="s">
        <v>21</v>
      </c>
      <c r="R16" s="57">
        <v>1930</v>
      </c>
      <c r="S16" s="68"/>
      <c r="T16" s="20">
        <v>43052</v>
      </c>
      <c r="U16" s="21" t="s">
        <v>22</v>
      </c>
      <c r="V16" s="59">
        <v>2831</v>
      </c>
      <c r="W16" s="71"/>
      <c r="X16" s="20">
        <v>43417</v>
      </c>
      <c r="Y16" s="21" t="str">
        <f t="shared" si="0"/>
        <v>Tue</v>
      </c>
      <c r="Z16" s="59"/>
      <c r="AA16" s="71"/>
    </row>
    <row r="17" spans="1:28" x14ac:dyDescent="0.2">
      <c r="A17" s="35">
        <v>41227</v>
      </c>
      <c r="B17" s="36" t="s">
        <v>24</v>
      </c>
      <c r="C17" s="42">
        <v>2477</v>
      </c>
      <c r="D17" s="20">
        <v>41592</v>
      </c>
      <c r="E17" s="21" t="s">
        <v>18</v>
      </c>
      <c r="F17" s="47">
        <v>2120</v>
      </c>
      <c r="G17" s="71"/>
      <c r="H17" s="35">
        <v>41957</v>
      </c>
      <c r="I17" s="36" t="s">
        <v>20</v>
      </c>
      <c r="J17" s="57">
        <v>2996</v>
      </c>
      <c r="K17" s="68"/>
      <c r="L17" s="20">
        <v>42322</v>
      </c>
      <c r="M17" s="21" t="s">
        <v>19</v>
      </c>
      <c r="N17" s="59">
        <v>3491</v>
      </c>
      <c r="O17" s="71"/>
      <c r="P17" s="35">
        <v>42688</v>
      </c>
      <c r="Q17" s="36" t="s">
        <v>22</v>
      </c>
      <c r="R17" s="57">
        <v>2673</v>
      </c>
      <c r="S17" s="68"/>
      <c r="T17" s="20">
        <v>43053</v>
      </c>
      <c r="U17" s="21" t="s">
        <v>23</v>
      </c>
      <c r="V17" s="59">
        <v>2724</v>
      </c>
      <c r="W17" s="71"/>
      <c r="X17" s="20">
        <v>43418</v>
      </c>
      <c r="Y17" s="21" t="str">
        <f t="shared" si="0"/>
        <v>Wed</v>
      </c>
      <c r="Z17" s="59"/>
      <c r="AA17" s="71"/>
    </row>
    <row r="18" spans="1:28" x14ac:dyDescent="0.2">
      <c r="A18" s="35">
        <v>41228</v>
      </c>
      <c r="B18" s="36" t="s">
        <v>18</v>
      </c>
      <c r="C18" s="42">
        <v>2730</v>
      </c>
      <c r="D18" s="20">
        <v>41593</v>
      </c>
      <c r="E18" s="21" t="s">
        <v>20</v>
      </c>
      <c r="F18" s="47">
        <v>3074</v>
      </c>
      <c r="G18" s="71"/>
      <c r="H18" s="35">
        <v>41958</v>
      </c>
      <c r="I18" s="36" t="s">
        <v>19</v>
      </c>
      <c r="J18" s="57">
        <v>3125</v>
      </c>
      <c r="K18" s="68"/>
      <c r="L18" s="20">
        <v>42323</v>
      </c>
      <c r="M18" s="21" t="s">
        <v>21</v>
      </c>
      <c r="N18" s="59">
        <v>1671</v>
      </c>
      <c r="O18" s="71"/>
      <c r="P18" s="35">
        <v>42689</v>
      </c>
      <c r="Q18" s="36" t="s">
        <v>23</v>
      </c>
      <c r="R18" s="57">
        <v>2800</v>
      </c>
      <c r="S18" s="68"/>
      <c r="T18" s="20">
        <v>43054</v>
      </c>
      <c r="U18" s="21" t="s">
        <v>24</v>
      </c>
      <c r="V18" s="59">
        <v>2773</v>
      </c>
      <c r="W18" s="71"/>
      <c r="X18" s="20">
        <v>43419</v>
      </c>
      <c r="Y18" s="21" t="str">
        <f t="shared" si="0"/>
        <v>Thu</v>
      </c>
      <c r="Z18" s="59"/>
      <c r="AA18" s="71"/>
    </row>
    <row r="19" spans="1:28" x14ac:dyDescent="0.2">
      <c r="A19" s="35">
        <v>41229</v>
      </c>
      <c r="B19" s="36" t="s">
        <v>20</v>
      </c>
      <c r="C19" s="42">
        <v>3449</v>
      </c>
      <c r="D19" s="20">
        <v>41594</v>
      </c>
      <c r="E19" s="21" t="s">
        <v>19</v>
      </c>
      <c r="F19" s="47">
        <v>3389</v>
      </c>
      <c r="G19" s="71"/>
      <c r="H19" s="35">
        <v>41959</v>
      </c>
      <c r="I19" s="36" t="s">
        <v>21</v>
      </c>
      <c r="J19" s="57">
        <v>1480</v>
      </c>
      <c r="K19" s="68"/>
      <c r="L19" s="20">
        <v>42324</v>
      </c>
      <c r="M19" s="21" t="s">
        <v>22</v>
      </c>
      <c r="N19" s="59">
        <v>2466</v>
      </c>
      <c r="O19" s="71"/>
      <c r="P19" s="35">
        <v>42690</v>
      </c>
      <c r="Q19" s="36" t="s">
        <v>24</v>
      </c>
      <c r="R19" s="57">
        <v>2776</v>
      </c>
      <c r="S19" s="68"/>
      <c r="T19" s="20">
        <v>43055</v>
      </c>
      <c r="U19" s="21" t="s">
        <v>18</v>
      </c>
      <c r="V19" s="59">
        <v>3116</v>
      </c>
      <c r="W19" s="71"/>
      <c r="X19" s="20">
        <v>43420</v>
      </c>
      <c r="Y19" s="21" t="str">
        <f t="shared" si="0"/>
        <v>Fri</v>
      </c>
      <c r="Z19" s="59"/>
      <c r="AA19" s="71"/>
    </row>
    <row r="20" spans="1:28" x14ac:dyDescent="0.2">
      <c r="A20" s="35">
        <v>41230</v>
      </c>
      <c r="B20" s="36" t="s">
        <v>19</v>
      </c>
      <c r="C20" s="42">
        <v>3922</v>
      </c>
      <c r="D20" s="20">
        <v>41595</v>
      </c>
      <c r="E20" s="21" t="s">
        <v>21</v>
      </c>
      <c r="F20" s="47">
        <v>1391</v>
      </c>
      <c r="G20" s="71"/>
      <c r="H20" s="35">
        <v>41960</v>
      </c>
      <c r="I20" s="36" t="s">
        <v>22</v>
      </c>
      <c r="J20" s="57">
        <v>1875</v>
      </c>
      <c r="K20" s="68"/>
      <c r="L20" s="20">
        <v>42325</v>
      </c>
      <c r="M20" s="21" t="s">
        <v>23</v>
      </c>
      <c r="N20" s="59">
        <v>2626</v>
      </c>
      <c r="O20" s="71"/>
      <c r="P20" s="35">
        <v>42691</v>
      </c>
      <c r="Q20" s="36" t="s">
        <v>18</v>
      </c>
      <c r="R20" s="57">
        <v>3000</v>
      </c>
      <c r="S20" s="68"/>
      <c r="T20" s="20">
        <v>43056</v>
      </c>
      <c r="U20" s="21" t="s">
        <v>20</v>
      </c>
      <c r="V20" s="59">
        <v>3623</v>
      </c>
      <c r="W20" s="71"/>
      <c r="X20" s="20">
        <v>43421</v>
      </c>
      <c r="Y20" s="21" t="str">
        <f t="shared" si="0"/>
        <v>Sat</v>
      </c>
      <c r="Z20" s="59"/>
      <c r="AA20" s="71"/>
    </row>
    <row r="21" spans="1:28" x14ac:dyDescent="0.2">
      <c r="A21" s="35">
        <v>41231</v>
      </c>
      <c r="B21" s="36" t="s">
        <v>21</v>
      </c>
      <c r="C21" s="42">
        <v>1768</v>
      </c>
      <c r="D21" s="20">
        <v>41596</v>
      </c>
      <c r="E21" s="21" t="s">
        <v>22</v>
      </c>
      <c r="F21" s="47">
        <v>1828</v>
      </c>
      <c r="G21" s="71"/>
      <c r="H21" s="35">
        <v>41961</v>
      </c>
      <c r="I21" s="36" t="s">
        <v>23</v>
      </c>
      <c r="J21" s="57">
        <v>1990</v>
      </c>
      <c r="K21" s="68"/>
      <c r="L21" s="20">
        <v>42326</v>
      </c>
      <c r="M21" s="21" t="s">
        <v>24</v>
      </c>
      <c r="N21" s="59">
        <v>2761</v>
      </c>
      <c r="O21" s="71"/>
      <c r="P21" s="35">
        <v>42692</v>
      </c>
      <c r="Q21" s="36" t="s">
        <v>20</v>
      </c>
      <c r="R21" s="57">
        <v>3614</v>
      </c>
      <c r="S21" s="68"/>
      <c r="T21" s="20">
        <v>43057</v>
      </c>
      <c r="U21" s="21" t="s">
        <v>19</v>
      </c>
      <c r="V21" s="59">
        <v>4128</v>
      </c>
      <c r="W21" s="71"/>
      <c r="X21" s="20">
        <v>43422</v>
      </c>
      <c r="Y21" s="21" t="str">
        <f t="shared" si="0"/>
        <v>Sun</v>
      </c>
      <c r="Z21" s="59"/>
      <c r="AA21" s="71"/>
    </row>
    <row r="22" spans="1:28" x14ac:dyDescent="0.2">
      <c r="A22" s="35">
        <v>41232</v>
      </c>
      <c r="B22" s="36" t="s">
        <v>22</v>
      </c>
      <c r="C22" s="42">
        <v>2507</v>
      </c>
      <c r="D22" s="20">
        <v>41597</v>
      </c>
      <c r="E22" s="21" t="s">
        <v>23</v>
      </c>
      <c r="F22" s="47">
        <v>1930</v>
      </c>
      <c r="G22" s="71"/>
      <c r="H22" s="35">
        <v>41962</v>
      </c>
      <c r="I22" s="36" t="s">
        <v>24</v>
      </c>
      <c r="J22" s="57">
        <v>2018</v>
      </c>
      <c r="K22" s="68"/>
      <c r="L22" s="20">
        <v>42327</v>
      </c>
      <c r="M22" s="21" t="s">
        <v>18</v>
      </c>
      <c r="N22" s="59">
        <v>2964</v>
      </c>
      <c r="O22" s="71"/>
      <c r="P22" s="35">
        <v>42693</v>
      </c>
      <c r="Q22" s="36" t="s">
        <v>19</v>
      </c>
      <c r="R22" s="57">
        <v>4090</v>
      </c>
      <c r="S22" s="68"/>
      <c r="T22" s="20">
        <v>43058</v>
      </c>
      <c r="U22" s="21" t="s">
        <v>21</v>
      </c>
      <c r="V22" s="59">
        <v>2050</v>
      </c>
      <c r="W22" s="71"/>
      <c r="X22" s="20">
        <v>43423</v>
      </c>
      <c r="Y22" s="21" t="str">
        <f t="shared" si="0"/>
        <v>Mon</v>
      </c>
      <c r="Z22" s="59"/>
      <c r="AA22" s="71"/>
    </row>
    <row r="23" spans="1:28" x14ac:dyDescent="0.2">
      <c r="A23" s="35">
        <v>41233</v>
      </c>
      <c r="B23" s="36" t="s">
        <v>23</v>
      </c>
      <c r="C23" s="42">
        <v>2553</v>
      </c>
      <c r="D23" s="20">
        <v>41598</v>
      </c>
      <c r="E23" s="21" t="s">
        <v>24</v>
      </c>
      <c r="F23" s="47">
        <v>1980</v>
      </c>
      <c r="G23" s="71"/>
      <c r="H23" s="35">
        <v>41963</v>
      </c>
      <c r="I23" s="36" t="s">
        <v>18</v>
      </c>
      <c r="J23" s="57">
        <v>2202</v>
      </c>
      <c r="K23" s="68"/>
      <c r="L23" s="20">
        <v>42328</v>
      </c>
      <c r="M23" s="21" t="s">
        <v>20</v>
      </c>
      <c r="N23" s="59">
        <v>3680</v>
      </c>
      <c r="O23" s="71"/>
      <c r="P23" s="35">
        <v>42694</v>
      </c>
      <c r="Q23" s="36" t="s">
        <v>21</v>
      </c>
      <c r="R23" s="57">
        <v>1922</v>
      </c>
      <c r="S23" s="68"/>
      <c r="T23" s="20">
        <v>43059</v>
      </c>
      <c r="U23" s="21" t="s">
        <v>22</v>
      </c>
      <c r="V23" s="59">
        <v>2625</v>
      </c>
      <c r="W23" s="71"/>
      <c r="X23" s="20">
        <v>43424</v>
      </c>
      <c r="Y23" s="21" t="str">
        <f t="shared" si="0"/>
        <v>Tue</v>
      </c>
      <c r="Z23" s="59"/>
      <c r="AA23" s="71"/>
    </row>
    <row r="24" spans="1:28" x14ac:dyDescent="0.2">
      <c r="A24" s="35">
        <v>41234</v>
      </c>
      <c r="B24" s="36" t="s">
        <v>24</v>
      </c>
      <c r="C24" s="42">
        <v>3344</v>
      </c>
      <c r="D24" s="20">
        <v>41599</v>
      </c>
      <c r="E24" s="21" t="s">
        <v>18</v>
      </c>
      <c r="F24" s="47">
        <v>2221</v>
      </c>
      <c r="G24" s="71"/>
      <c r="H24" s="35">
        <v>41964</v>
      </c>
      <c r="I24" s="36" t="s">
        <v>20</v>
      </c>
      <c r="J24" s="57">
        <v>2772</v>
      </c>
      <c r="K24" s="68"/>
      <c r="L24" s="20">
        <v>42329</v>
      </c>
      <c r="M24" s="21" t="s">
        <v>19</v>
      </c>
      <c r="N24" s="59">
        <v>3943</v>
      </c>
      <c r="O24" s="71"/>
      <c r="P24" s="35">
        <v>42695</v>
      </c>
      <c r="Q24" s="36" t="s">
        <v>22</v>
      </c>
      <c r="R24" s="57">
        <v>2816</v>
      </c>
      <c r="S24" s="68"/>
      <c r="T24" s="20">
        <v>43060</v>
      </c>
      <c r="U24" s="21" t="s">
        <v>23</v>
      </c>
      <c r="V24" s="59">
        <v>3133</v>
      </c>
      <c r="W24" s="71"/>
      <c r="X24" s="20">
        <v>43425</v>
      </c>
      <c r="Y24" s="21" t="str">
        <f t="shared" si="0"/>
        <v>Wed</v>
      </c>
      <c r="Z24" s="59"/>
      <c r="AA24" s="71"/>
    </row>
    <row r="25" spans="1:28" ht="13.5" thickBot="1" x14ac:dyDescent="0.25">
      <c r="A25" s="134">
        <v>41235</v>
      </c>
      <c r="B25" s="135" t="s">
        <v>18</v>
      </c>
      <c r="C25" s="181">
        <v>623</v>
      </c>
      <c r="D25" s="20">
        <v>41600</v>
      </c>
      <c r="E25" s="21" t="s">
        <v>20</v>
      </c>
      <c r="F25" s="47">
        <v>2784</v>
      </c>
      <c r="G25" s="71"/>
      <c r="H25" s="35">
        <v>41965</v>
      </c>
      <c r="I25" s="36" t="s">
        <v>19</v>
      </c>
      <c r="J25" s="57">
        <v>2929</v>
      </c>
      <c r="K25" s="68"/>
      <c r="L25" s="20">
        <v>42330</v>
      </c>
      <c r="M25" s="21" t="s">
        <v>21</v>
      </c>
      <c r="N25" s="59">
        <v>1880</v>
      </c>
      <c r="O25" s="71"/>
      <c r="P25" s="35">
        <v>42696</v>
      </c>
      <c r="Q25" s="36" t="s">
        <v>23</v>
      </c>
      <c r="R25" s="57">
        <v>2847</v>
      </c>
      <c r="S25" s="68"/>
      <c r="T25" s="20">
        <v>43061</v>
      </c>
      <c r="U25" s="21" t="s">
        <v>24</v>
      </c>
      <c r="V25" s="59">
        <v>4677</v>
      </c>
      <c r="W25" s="71"/>
      <c r="X25" s="148">
        <v>43426</v>
      </c>
      <c r="Y25" s="149" t="str">
        <f t="shared" si="0"/>
        <v>Thu</v>
      </c>
      <c r="Z25" s="160"/>
      <c r="AA25" s="161"/>
    </row>
    <row r="26" spans="1:28" ht="13.5" thickBot="1" x14ac:dyDescent="0.25">
      <c r="A26" s="182">
        <v>41236</v>
      </c>
      <c r="B26" s="142" t="s">
        <v>20</v>
      </c>
      <c r="C26" s="183">
        <v>6802</v>
      </c>
      <c r="D26" s="167">
        <v>41601</v>
      </c>
      <c r="E26" s="21" t="s">
        <v>19</v>
      </c>
      <c r="F26" s="47">
        <v>2773</v>
      </c>
      <c r="G26" s="71"/>
      <c r="H26" s="35">
        <v>41966</v>
      </c>
      <c r="I26" s="36" t="s">
        <v>21</v>
      </c>
      <c r="J26" s="57">
        <v>1227</v>
      </c>
      <c r="K26" s="68"/>
      <c r="L26" s="20">
        <v>42331</v>
      </c>
      <c r="M26" s="21" t="s">
        <v>22</v>
      </c>
      <c r="N26" s="59">
        <v>2926</v>
      </c>
      <c r="O26" s="71"/>
      <c r="P26" s="35">
        <v>42697</v>
      </c>
      <c r="Q26" s="36" t="s">
        <v>24</v>
      </c>
      <c r="R26" s="57">
        <v>3903</v>
      </c>
      <c r="S26" s="68"/>
      <c r="T26" s="148">
        <v>43062</v>
      </c>
      <c r="U26" s="21" t="s">
        <v>18</v>
      </c>
      <c r="V26" s="160">
        <v>1598</v>
      </c>
      <c r="W26" s="150"/>
      <c r="X26" s="152">
        <v>43427</v>
      </c>
      <c r="Y26" s="153" t="str">
        <f t="shared" si="0"/>
        <v>Fri</v>
      </c>
      <c r="Z26" s="202"/>
      <c r="AA26" s="242" t="s">
        <v>41</v>
      </c>
    </row>
    <row r="27" spans="1:28" ht="13.5" customHeight="1" thickBot="1" x14ac:dyDescent="0.25">
      <c r="A27" s="35">
        <v>41237</v>
      </c>
      <c r="B27" s="36" t="s">
        <v>19</v>
      </c>
      <c r="C27" s="179">
        <v>4022</v>
      </c>
      <c r="D27" s="177">
        <v>41602</v>
      </c>
      <c r="E27" s="21" t="s">
        <v>21</v>
      </c>
      <c r="F27" s="47">
        <v>1194</v>
      </c>
      <c r="G27" s="71"/>
      <c r="H27" s="35">
        <v>41967</v>
      </c>
      <c r="I27" s="36" t="s">
        <v>22</v>
      </c>
      <c r="J27" s="57">
        <v>2078</v>
      </c>
      <c r="K27" s="68"/>
      <c r="L27" s="20">
        <v>42332</v>
      </c>
      <c r="M27" s="21" t="s">
        <v>23</v>
      </c>
      <c r="N27" s="59">
        <v>3003</v>
      </c>
      <c r="O27" s="71"/>
      <c r="P27" s="134">
        <v>42698</v>
      </c>
      <c r="Q27" s="36" t="s">
        <v>18</v>
      </c>
      <c r="R27" s="136">
        <v>1397</v>
      </c>
      <c r="S27" s="158"/>
      <c r="T27" s="152">
        <v>43063</v>
      </c>
      <c r="U27" s="153" t="s">
        <v>20</v>
      </c>
      <c r="V27" s="166">
        <v>10976</v>
      </c>
      <c r="W27" s="242" t="s">
        <v>41</v>
      </c>
      <c r="X27" s="201">
        <v>43428</v>
      </c>
      <c r="Y27" s="21" t="str">
        <f t="shared" si="0"/>
        <v>Sat</v>
      </c>
      <c r="Z27" s="197"/>
      <c r="AA27" s="249"/>
    </row>
    <row r="28" spans="1:28" ht="13.5" thickBot="1" x14ac:dyDescent="0.25">
      <c r="A28" s="134">
        <v>41238</v>
      </c>
      <c r="B28" s="135" t="s">
        <v>21</v>
      </c>
      <c r="C28" s="180">
        <v>1801</v>
      </c>
      <c r="D28" s="167">
        <v>41603</v>
      </c>
      <c r="E28" s="21" t="s">
        <v>22</v>
      </c>
      <c r="F28" s="47">
        <v>1971</v>
      </c>
      <c r="G28" s="71"/>
      <c r="H28" s="35">
        <v>41968</v>
      </c>
      <c r="I28" s="36" t="s">
        <v>23</v>
      </c>
      <c r="J28" s="57">
        <v>2320</v>
      </c>
      <c r="K28" s="68"/>
      <c r="L28" s="20">
        <v>42333</v>
      </c>
      <c r="M28" s="21" t="s">
        <v>24</v>
      </c>
      <c r="N28" s="59">
        <v>4166</v>
      </c>
      <c r="O28" s="140"/>
      <c r="P28" s="141">
        <v>42699</v>
      </c>
      <c r="Q28" s="36" t="s">
        <v>20</v>
      </c>
      <c r="R28" s="143">
        <v>10122</v>
      </c>
      <c r="S28" s="246" t="s">
        <v>41</v>
      </c>
      <c r="T28" s="167">
        <v>43064</v>
      </c>
      <c r="U28" s="21" t="s">
        <v>19</v>
      </c>
      <c r="V28" s="59">
        <v>5181</v>
      </c>
      <c r="W28" s="244"/>
      <c r="X28" s="200">
        <v>43429</v>
      </c>
      <c r="Y28" s="149" t="str">
        <f t="shared" si="0"/>
        <v>Sun</v>
      </c>
      <c r="Z28" s="198"/>
      <c r="AA28" s="250"/>
    </row>
    <row r="29" spans="1:28" ht="13.5" thickBot="1" x14ac:dyDescent="0.25">
      <c r="A29" s="182">
        <v>41239</v>
      </c>
      <c r="B29" s="142" t="s">
        <v>22</v>
      </c>
      <c r="C29" s="178">
        <v>2598</v>
      </c>
      <c r="D29" s="20">
        <v>41604</v>
      </c>
      <c r="E29" s="21" t="s">
        <v>23</v>
      </c>
      <c r="F29" s="47">
        <v>2401</v>
      </c>
      <c r="G29" s="71"/>
      <c r="H29" s="35">
        <v>41969</v>
      </c>
      <c r="I29" s="36" t="s">
        <v>24</v>
      </c>
      <c r="J29" s="57">
        <v>3277</v>
      </c>
      <c r="K29" s="68"/>
      <c r="L29" s="148">
        <v>42334</v>
      </c>
      <c r="M29" s="21" t="s">
        <v>18</v>
      </c>
      <c r="N29" s="160">
        <v>1471</v>
      </c>
      <c r="O29" s="150"/>
      <c r="P29" s="144">
        <v>42700</v>
      </c>
      <c r="Q29" s="36" t="s">
        <v>19</v>
      </c>
      <c r="R29" s="57">
        <v>4796</v>
      </c>
      <c r="S29" s="247"/>
      <c r="T29" s="155">
        <v>43065</v>
      </c>
      <c r="U29" s="156" t="s">
        <v>21</v>
      </c>
      <c r="V29" s="168">
        <v>2165</v>
      </c>
      <c r="W29" s="245"/>
      <c r="X29" s="199">
        <v>43430</v>
      </c>
      <c r="Y29" s="153" t="str">
        <f t="shared" si="0"/>
        <v>Mon</v>
      </c>
      <c r="Z29" s="203"/>
      <c r="AA29" s="204"/>
      <c r="AB29" s="69"/>
    </row>
    <row r="30" spans="1:28" ht="13.5" thickBot="1" x14ac:dyDescent="0.25">
      <c r="A30" s="35">
        <v>41240</v>
      </c>
      <c r="B30" s="36" t="s">
        <v>23</v>
      </c>
      <c r="C30" s="42">
        <v>2477</v>
      </c>
      <c r="D30" s="20">
        <v>41605</v>
      </c>
      <c r="E30" s="21" t="s">
        <v>24</v>
      </c>
      <c r="F30" s="47">
        <v>3006</v>
      </c>
      <c r="G30" s="71"/>
      <c r="H30" s="134">
        <v>41970</v>
      </c>
      <c r="I30" s="135" t="s">
        <v>18</v>
      </c>
      <c r="J30" s="136">
        <v>1003</v>
      </c>
      <c r="K30" s="158"/>
      <c r="L30" s="152">
        <v>42335</v>
      </c>
      <c r="M30" s="153" t="s">
        <v>20</v>
      </c>
      <c r="N30" s="166">
        <v>8251</v>
      </c>
      <c r="O30" s="242" t="s">
        <v>41</v>
      </c>
      <c r="P30" s="145">
        <v>42701</v>
      </c>
      <c r="Q30" s="36" t="s">
        <v>21</v>
      </c>
      <c r="R30" s="147">
        <v>1949</v>
      </c>
      <c r="S30" s="248"/>
      <c r="T30" s="162">
        <v>43066</v>
      </c>
      <c r="U30" s="174" t="s">
        <v>22</v>
      </c>
      <c r="V30" s="175">
        <v>3180</v>
      </c>
      <c r="W30" s="176"/>
      <c r="X30" s="20">
        <v>43431</v>
      </c>
      <c r="Y30" s="21" t="str">
        <f t="shared" si="0"/>
        <v>Tue</v>
      </c>
      <c r="Z30" s="59"/>
      <c r="AA30" s="176"/>
    </row>
    <row r="31" spans="1:28" ht="13.5" thickBot="1" x14ac:dyDescent="0.25">
      <c r="A31" s="35">
        <v>41241</v>
      </c>
      <c r="B31" s="36" t="s">
        <v>24</v>
      </c>
      <c r="C31" s="42">
        <v>2493</v>
      </c>
      <c r="D31" s="148">
        <v>41606</v>
      </c>
      <c r="E31" s="149" t="s">
        <v>18</v>
      </c>
      <c r="F31" s="51">
        <v>801</v>
      </c>
      <c r="G31" s="150"/>
      <c r="H31" s="141">
        <v>41971</v>
      </c>
      <c r="I31" s="142" t="s">
        <v>20</v>
      </c>
      <c r="J31" s="143">
        <v>8310</v>
      </c>
      <c r="K31" s="246" t="s">
        <v>41</v>
      </c>
      <c r="L31" s="167">
        <v>42336</v>
      </c>
      <c r="M31" s="21" t="s">
        <v>19</v>
      </c>
      <c r="N31" s="59">
        <v>4460</v>
      </c>
      <c r="O31" s="244"/>
      <c r="P31" s="171">
        <v>42702</v>
      </c>
      <c r="Q31" s="36" t="s">
        <v>22</v>
      </c>
      <c r="R31" s="172">
        <v>3011</v>
      </c>
      <c r="S31" s="173"/>
      <c r="T31" s="20">
        <v>43067</v>
      </c>
      <c r="U31" s="174" t="s">
        <v>23</v>
      </c>
      <c r="V31" s="59">
        <v>2828</v>
      </c>
      <c r="W31" s="71"/>
      <c r="X31" s="20">
        <v>43432</v>
      </c>
      <c r="Y31" s="21" t="str">
        <f t="shared" si="0"/>
        <v>Wed</v>
      </c>
      <c r="Z31" s="59"/>
      <c r="AA31" s="71"/>
    </row>
    <row r="32" spans="1:28" ht="12.75" customHeight="1" thickBot="1" x14ac:dyDescent="0.25">
      <c r="A32" s="35">
        <v>41242</v>
      </c>
      <c r="B32" s="36" t="s">
        <v>18</v>
      </c>
      <c r="C32" s="87">
        <v>2883</v>
      </c>
      <c r="D32" s="152">
        <v>41607</v>
      </c>
      <c r="E32" s="153" t="s">
        <v>20</v>
      </c>
      <c r="F32" s="154">
        <v>6770</v>
      </c>
      <c r="G32" s="242" t="s">
        <v>41</v>
      </c>
      <c r="H32" s="144">
        <v>41972</v>
      </c>
      <c r="I32" s="36" t="s">
        <v>19</v>
      </c>
      <c r="J32" s="57">
        <v>4102</v>
      </c>
      <c r="K32" s="247"/>
      <c r="L32" s="155">
        <v>42337</v>
      </c>
      <c r="M32" s="169" t="s">
        <v>21</v>
      </c>
      <c r="N32" s="170">
        <v>1671</v>
      </c>
      <c r="O32" s="245"/>
      <c r="P32" s="159">
        <v>42703</v>
      </c>
      <c r="Q32" s="36" t="s">
        <v>23</v>
      </c>
      <c r="R32" s="57">
        <v>2877</v>
      </c>
      <c r="S32" s="68"/>
      <c r="T32" s="20">
        <v>43068</v>
      </c>
      <c r="U32" s="174" t="s">
        <v>24</v>
      </c>
      <c r="V32" s="122">
        <v>2870</v>
      </c>
      <c r="W32" s="84"/>
      <c r="X32" s="20">
        <v>43433</v>
      </c>
      <c r="Y32" s="21" t="str">
        <f t="shared" si="0"/>
        <v>Thu</v>
      </c>
      <c r="Z32" s="122"/>
      <c r="AA32" s="84"/>
    </row>
    <row r="33" spans="1:27" ht="13.5" thickBot="1" x14ac:dyDescent="0.25">
      <c r="A33" s="35">
        <v>41243</v>
      </c>
      <c r="B33" s="36" t="s">
        <v>20</v>
      </c>
      <c r="C33" s="87">
        <v>3781</v>
      </c>
      <c r="D33" s="155">
        <v>41608</v>
      </c>
      <c r="E33" s="156" t="s">
        <v>19</v>
      </c>
      <c r="F33" s="157">
        <v>3933</v>
      </c>
      <c r="G33" s="243"/>
      <c r="H33" s="145">
        <v>41973</v>
      </c>
      <c r="I33" s="146" t="s">
        <v>21</v>
      </c>
      <c r="J33" s="147">
        <v>1885</v>
      </c>
      <c r="K33" s="248"/>
      <c r="L33" s="162">
        <v>42338</v>
      </c>
      <c r="M33" s="163" t="s">
        <v>22</v>
      </c>
      <c r="N33" s="164">
        <v>3080</v>
      </c>
      <c r="O33" s="165"/>
      <c r="P33" s="35">
        <v>42704</v>
      </c>
      <c r="Q33" s="36" t="s">
        <v>24</v>
      </c>
      <c r="R33" s="57">
        <v>3098</v>
      </c>
      <c r="S33" s="68"/>
      <c r="T33" s="20">
        <v>43069</v>
      </c>
      <c r="U33" s="174" t="s">
        <v>18</v>
      </c>
      <c r="V33" s="122">
        <v>3460</v>
      </c>
      <c r="W33" s="84"/>
      <c r="X33" s="20">
        <v>43434</v>
      </c>
      <c r="Y33" s="21" t="str">
        <f t="shared" si="0"/>
        <v>Fri</v>
      </c>
      <c r="Z33" s="122"/>
      <c r="AA33" s="84"/>
    </row>
    <row r="34" spans="1:27" x14ac:dyDescent="0.2">
      <c r="A34" s="40"/>
      <c r="B34" s="41"/>
      <c r="C34" s="101"/>
      <c r="D34" s="137"/>
      <c r="E34" s="138"/>
      <c r="F34" s="151"/>
      <c r="G34" s="139"/>
      <c r="H34" s="137"/>
      <c r="I34" s="138"/>
      <c r="J34" s="138"/>
      <c r="K34" s="139"/>
      <c r="L34" s="40"/>
      <c r="M34" s="41"/>
      <c r="N34" s="86"/>
      <c r="O34" s="80"/>
      <c r="P34" s="40"/>
      <c r="Q34" s="41"/>
      <c r="R34" s="81"/>
      <c r="S34" s="80"/>
      <c r="T34" s="40"/>
      <c r="U34" s="41"/>
      <c r="V34" s="86"/>
      <c r="W34" s="80"/>
      <c r="X34" s="40"/>
      <c r="Y34" s="41"/>
      <c r="Z34" s="86"/>
      <c r="AA34" s="80"/>
    </row>
    <row r="35" spans="1:27" x14ac:dyDescent="0.2">
      <c r="A35" s="93"/>
      <c r="B35" s="91"/>
      <c r="C35" s="94"/>
      <c r="D35" s="93"/>
      <c r="E35" s="91"/>
      <c r="F35" s="91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5" t="s">
        <v>13</v>
      </c>
      <c r="B36" s="226"/>
      <c r="C36" s="78">
        <f>SUM(C4:C34)</f>
        <v>84745</v>
      </c>
      <c r="D36" s="225" t="s">
        <v>13</v>
      </c>
      <c r="E36" s="226"/>
      <c r="F36" s="43">
        <f>SUM(F4:F34)</f>
        <v>71461</v>
      </c>
      <c r="G36" s="71">
        <f>SUM((F36/C36)-1)</f>
        <v>-0.156752610773497</v>
      </c>
      <c r="H36" s="227" t="s">
        <v>13</v>
      </c>
      <c r="I36" s="228"/>
      <c r="J36" s="54">
        <f>SUM(J4:J34)</f>
        <v>72908</v>
      </c>
      <c r="K36" s="68">
        <f>SUM((J36/F36)-1)</f>
        <v>2.0248807041603145E-2</v>
      </c>
      <c r="L36" s="229" t="s">
        <v>13</v>
      </c>
      <c r="M36" s="230"/>
      <c r="N36" s="90">
        <f>SUM(N4:N34)</f>
        <v>83023</v>
      </c>
      <c r="O36" s="71">
        <f>SUM((N36/J36)-1)</f>
        <v>0.1387364898227903</v>
      </c>
      <c r="P36" s="227" t="s">
        <v>13</v>
      </c>
      <c r="Q36" s="228"/>
      <c r="R36" s="54">
        <f>SUM(R4:R34)</f>
        <v>104386</v>
      </c>
      <c r="S36" s="68">
        <f>SUM((R36/N36)-1)</f>
        <v>0.25731423822314303</v>
      </c>
      <c r="T36" s="229" t="s">
        <v>13</v>
      </c>
      <c r="U36" s="230"/>
      <c r="V36" s="90">
        <f>SUM(V4:V34)</f>
        <v>100401</v>
      </c>
      <c r="W36" s="84">
        <f>SUM((V36/R36)-1)</f>
        <v>-3.8175617419960561E-2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36" t="s">
        <v>32</v>
      </c>
      <c r="B37" s="237"/>
      <c r="C37" s="79">
        <f>AVERAGE(C4:C34)</f>
        <v>2824.8333333333335</v>
      </c>
      <c r="D37" s="236" t="s">
        <v>32</v>
      </c>
      <c r="E37" s="237"/>
      <c r="F37" s="72">
        <f>AVERAGE(F4:F34)</f>
        <v>2382.0333333333333</v>
      </c>
      <c r="G37" s="75"/>
      <c r="H37" s="216" t="s">
        <v>32</v>
      </c>
      <c r="I37" s="217"/>
      <c r="J37" s="70">
        <f>AVERAGE(J4:J34)</f>
        <v>2430.2666666666669</v>
      </c>
      <c r="K37" s="73"/>
      <c r="L37" s="218" t="s">
        <v>32</v>
      </c>
      <c r="M37" s="219"/>
      <c r="N37" s="88">
        <f>AVERAGE(N4:N34)</f>
        <v>2767.4333333333334</v>
      </c>
      <c r="O37" s="75"/>
      <c r="P37" s="216" t="s">
        <v>32</v>
      </c>
      <c r="Q37" s="217"/>
      <c r="R37" s="70">
        <f>AVERAGE(R4:R34)</f>
        <v>3479.5333333333333</v>
      </c>
      <c r="S37" s="73"/>
      <c r="T37" s="218" t="s">
        <v>32</v>
      </c>
      <c r="U37" s="219"/>
      <c r="V37" s="88">
        <f>AVERAGE(V4:V34)</f>
        <v>3346.7</v>
      </c>
      <c r="W37" s="83"/>
      <c r="X37" s="218" t="s">
        <v>32</v>
      </c>
      <c r="Y37" s="219"/>
      <c r="Z37" s="88" t="e">
        <f>AVERAGE(Z4:Z34)</f>
        <v>#DIV/0!</v>
      </c>
      <c r="AA37" s="83"/>
    </row>
    <row r="38" spans="1:27" x14ac:dyDescent="0.2">
      <c r="A38" s="31"/>
      <c r="B38" s="31"/>
      <c r="C38" s="31"/>
      <c r="D38" s="31"/>
      <c r="E38" s="31"/>
      <c r="F38" s="31"/>
    </row>
  </sheetData>
  <customSheetViews>
    <customSheetView guid="{6828C9CD-F0DF-4095-BFAF-9186B4B82A2A}" topLeftCell="N1">
      <selection activeCell="R5" sqref="R5:R14"/>
      <pageMargins left="0.7" right="0.7" top="0.75" bottom="0.75" header="0.3" footer="0.3"/>
      <pageSetup orientation="portrait" r:id="rId1"/>
    </customSheetView>
  </customSheetViews>
  <mergeCells count="28">
    <mergeCell ref="X36:Y36"/>
    <mergeCell ref="X37:Y37"/>
    <mergeCell ref="AA26:AA28"/>
    <mergeCell ref="T2:V2"/>
    <mergeCell ref="H2:J2"/>
    <mergeCell ref="L2:N2"/>
    <mergeCell ref="P2:R2"/>
    <mergeCell ref="K31:K33"/>
    <mergeCell ref="X2:Z2"/>
    <mergeCell ref="A1:F1"/>
    <mergeCell ref="A2:C2"/>
    <mergeCell ref="D2:F2"/>
    <mergeCell ref="A36:B36"/>
    <mergeCell ref="D36:E36"/>
    <mergeCell ref="G32:G33"/>
    <mergeCell ref="O30:O32"/>
    <mergeCell ref="S28:S30"/>
    <mergeCell ref="W27:W29"/>
    <mergeCell ref="A37:B37"/>
    <mergeCell ref="D37:E37"/>
    <mergeCell ref="T37:U37"/>
    <mergeCell ref="H37:I37"/>
    <mergeCell ref="L37:M37"/>
    <mergeCell ref="P37:Q37"/>
    <mergeCell ref="H36:I36"/>
    <mergeCell ref="L36:M36"/>
    <mergeCell ref="P36:Q36"/>
    <mergeCell ref="T36:U36"/>
  </mergeCells>
  <conditionalFormatting sqref="W36:W37">
    <cfRule type="cellIs" dxfId="15" priority="3" operator="greaterThan">
      <formula>0</formula>
    </cfRule>
  </conditionalFormatting>
  <conditionalFormatting sqref="W4:W26 W30:W34">
    <cfRule type="cellIs" dxfId="14" priority="7" operator="greaterThan">
      <formula>0</formula>
    </cfRule>
  </conditionalFormatting>
  <conditionalFormatting sqref="S36:S37">
    <cfRule type="cellIs" dxfId="13" priority="4" operator="greaterThan">
      <formula>0</formula>
    </cfRule>
  </conditionalFormatting>
  <conditionalFormatting sqref="K36:K37">
    <cfRule type="cellIs" dxfId="12" priority="6" operator="greaterThan">
      <formula>0</formula>
    </cfRule>
  </conditionalFormatting>
  <conditionalFormatting sqref="G4:G31 G36:G37 K4:K30 K34 G34">
    <cfRule type="cellIs" dxfId="11" priority="10" operator="greaterThan">
      <formula>0</formula>
    </cfRule>
  </conditionalFormatting>
  <conditionalFormatting sqref="O4:O29 O33:O34">
    <cfRule type="cellIs" dxfId="10" priority="9" operator="greaterThan">
      <formula>0</formula>
    </cfRule>
  </conditionalFormatting>
  <conditionalFormatting sqref="S4:S27 S31:S34">
    <cfRule type="cellIs" dxfId="9" priority="8" operator="greaterThan">
      <formula>0</formula>
    </cfRule>
  </conditionalFormatting>
  <conditionalFormatting sqref="O36:O37">
    <cfRule type="cellIs" dxfId="8" priority="5" operator="greaterThan">
      <formula>0</formula>
    </cfRule>
  </conditionalFormatting>
  <conditionalFormatting sqref="AA36:AA37">
    <cfRule type="cellIs" dxfId="7" priority="1" operator="greaterThan">
      <formula>0</formula>
    </cfRule>
  </conditionalFormatting>
  <conditionalFormatting sqref="AA4:AA25 AA30:AA34">
    <cfRule type="cellIs" dxfId="6" priority="2" operator="greaterThan">
      <formula>0</formula>
    </cfRule>
  </conditionalFormatting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opLeftCell="M1" workbookViewId="0">
      <selection activeCell="V37" sqref="V37"/>
    </sheetView>
  </sheetViews>
  <sheetFormatPr defaultColWidth="10" defaultRowHeight="12.75" x14ac:dyDescent="0.2"/>
  <cols>
    <col min="7" max="7" width="10" style="60"/>
    <col min="11" max="11" width="10" style="60"/>
    <col min="15" max="15" width="10" style="61"/>
    <col min="19" max="19" width="10" style="60"/>
    <col min="23" max="23" width="10" style="60"/>
  </cols>
  <sheetData>
    <row r="1" spans="1:27" ht="13.5" thickBot="1" x14ac:dyDescent="0.25">
      <c r="A1" s="238" t="s">
        <v>14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55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41244</v>
      </c>
      <c r="B4" s="36" t="s">
        <v>19</v>
      </c>
      <c r="C4" s="37">
        <v>4489</v>
      </c>
      <c r="D4" s="20">
        <v>41609</v>
      </c>
      <c r="E4" s="21" t="s">
        <v>21</v>
      </c>
      <c r="F4" s="58">
        <v>1900</v>
      </c>
      <c r="G4" s="71"/>
      <c r="H4" s="35">
        <v>41974</v>
      </c>
      <c r="I4" s="36" t="s">
        <v>22</v>
      </c>
      <c r="J4" s="56">
        <v>2553</v>
      </c>
      <c r="K4" s="68"/>
      <c r="L4" s="20">
        <v>42339</v>
      </c>
      <c r="M4" s="21" t="s">
        <v>23</v>
      </c>
      <c r="N4" s="58">
        <v>3102</v>
      </c>
      <c r="O4" s="71"/>
      <c r="P4" s="35">
        <v>42705</v>
      </c>
      <c r="Q4" s="36" t="s">
        <v>18</v>
      </c>
      <c r="R4" s="56">
        <v>3518</v>
      </c>
      <c r="S4" s="68"/>
      <c r="T4" s="20">
        <v>43070</v>
      </c>
      <c r="U4" s="21" t="s">
        <v>20</v>
      </c>
      <c r="V4" s="58">
        <v>4379</v>
      </c>
      <c r="W4" s="71"/>
      <c r="X4" s="20">
        <v>43435</v>
      </c>
      <c r="Y4" s="21" t="str">
        <f>TEXT(X4,"ddd")</f>
        <v>Sat</v>
      </c>
      <c r="Z4" s="58"/>
      <c r="AA4" s="71"/>
    </row>
    <row r="5" spans="1:27" x14ac:dyDescent="0.2">
      <c r="A5" s="35">
        <v>41245</v>
      </c>
      <c r="B5" s="36" t="s">
        <v>21</v>
      </c>
      <c r="C5" s="37">
        <v>2035</v>
      </c>
      <c r="D5" s="20">
        <v>41610</v>
      </c>
      <c r="E5" s="21" t="s">
        <v>22</v>
      </c>
      <c r="F5" s="58">
        <v>2259</v>
      </c>
      <c r="G5" s="71"/>
      <c r="H5" s="35">
        <v>41975</v>
      </c>
      <c r="I5" s="36" t="s">
        <v>23</v>
      </c>
      <c r="J5" s="56">
        <v>2389</v>
      </c>
      <c r="K5" s="68"/>
      <c r="L5" s="20">
        <v>42340</v>
      </c>
      <c r="M5" s="21" t="s">
        <v>24</v>
      </c>
      <c r="N5" s="58">
        <v>3142</v>
      </c>
      <c r="O5" s="71"/>
      <c r="P5" s="35">
        <v>42706</v>
      </c>
      <c r="Q5" s="36" t="s">
        <v>20</v>
      </c>
      <c r="R5" s="56">
        <v>4306</v>
      </c>
      <c r="S5" s="68"/>
      <c r="T5" s="20">
        <v>43071</v>
      </c>
      <c r="U5" s="21" t="s">
        <v>19</v>
      </c>
      <c r="V5" s="58">
        <v>4546</v>
      </c>
      <c r="W5" s="71"/>
      <c r="X5" s="20">
        <v>43436</v>
      </c>
      <c r="Y5" s="21" t="str">
        <f t="shared" ref="Y5:Y34" si="0">TEXT(X5,"ddd")</f>
        <v>Sun</v>
      </c>
      <c r="Z5" s="58"/>
      <c r="AA5" s="71"/>
    </row>
    <row r="6" spans="1:27" x14ac:dyDescent="0.2">
      <c r="A6" s="35">
        <v>41246</v>
      </c>
      <c r="B6" s="36" t="s">
        <v>22</v>
      </c>
      <c r="C6" s="37">
        <v>2841</v>
      </c>
      <c r="D6" s="20">
        <v>41611</v>
      </c>
      <c r="E6" s="21" t="s">
        <v>23</v>
      </c>
      <c r="F6" s="58">
        <v>2487</v>
      </c>
      <c r="G6" s="71"/>
      <c r="H6" s="35">
        <v>41976</v>
      </c>
      <c r="I6" s="36" t="s">
        <v>24</v>
      </c>
      <c r="J6" s="56">
        <v>2660</v>
      </c>
      <c r="K6" s="68"/>
      <c r="L6" s="20">
        <v>42341</v>
      </c>
      <c r="M6" s="21" t="s">
        <v>18</v>
      </c>
      <c r="N6" s="58">
        <v>4609</v>
      </c>
      <c r="O6" s="71"/>
      <c r="P6" s="35">
        <v>42707</v>
      </c>
      <c r="Q6" s="36" t="s">
        <v>19</v>
      </c>
      <c r="R6" s="56">
        <v>4572</v>
      </c>
      <c r="S6" s="68"/>
      <c r="T6" s="20">
        <v>43072</v>
      </c>
      <c r="U6" s="21" t="s">
        <v>21</v>
      </c>
      <c r="V6" s="58">
        <v>1998</v>
      </c>
      <c r="W6" s="71"/>
      <c r="X6" s="20">
        <v>43437</v>
      </c>
      <c r="Y6" s="21" t="str">
        <f t="shared" si="0"/>
        <v>Mon</v>
      </c>
      <c r="Z6" s="58"/>
      <c r="AA6" s="71"/>
    </row>
    <row r="7" spans="1:27" x14ac:dyDescent="0.2">
      <c r="A7" s="35">
        <v>41247</v>
      </c>
      <c r="B7" s="36" t="s">
        <v>23</v>
      </c>
      <c r="C7" s="37">
        <v>2797</v>
      </c>
      <c r="D7" s="20">
        <v>41612</v>
      </c>
      <c r="E7" s="21" t="s">
        <v>24</v>
      </c>
      <c r="F7" s="58">
        <v>2221</v>
      </c>
      <c r="G7" s="71"/>
      <c r="H7" s="35">
        <v>41977</v>
      </c>
      <c r="I7" s="36" t="s">
        <v>18</v>
      </c>
      <c r="J7" s="56">
        <v>2651</v>
      </c>
      <c r="K7" s="68"/>
      <c r="L7" s="20">
        <v>42342</v>
      </c>
      <c r="M7" s="21" t="s">
        <v>20</v>
      </c>
      <c r="N7" s="58">
        <v>5529</v>
      </c>
      <c r="O7" s="71"/>
      <c r="P7" s="35">
        <v>42708</v>
      </c>
      <c r="Q7" s="36" t="s">
        <v>21</v>
      </c>
      <c r="R7" s="56">
        <v>2176</v>
      </c>
      <c r="S7" s="68"/>
      <c r="T7" s="20">
        <v>43073</v>
      </c>
      <c r="U7" s="21" t="s">
        <v>22</v>
      </c>
      <c r="V7" s="58">
        <v>3244</v>
      </c>
      <c r="W7" s="71"/>
      <c r="X7" s="20">
        <v>43438</v>
      </c>
      <c r="Y7" s="21" t="str">
        <f t="shared" si="0"/>
        <v>Tue</v>
      </c>
      <c r="Z7" s="58"/>
      <c r="AA7" s="71"/>
    </row>
    <row r="8" spans="1:27" x14ac:dyDescent="0.2">
      <c r="A8" s="35">
        <v>41248</v>
      </c>
      <c r="B8" s="36" t="s">
        <v>24</v>
      </c>
      <c r="C8" s="37">
        <v>2791</v>
      </c>
      <c r="D8" s="20">
        <v>41613</v>
      </c>
      <c r="E8" s="21" t="s">
        <v>18</v>
      </c>
      <c r="F8" s="58">
        <v>2625</v>
      </c>
      <c r="G8" s="71"/>
      <c r="H8" s="35">
        <v>41978</v>
      </c>
      <c r="I8" s="36" t="s">
        <v>20</v>
      </c>
      <c r="J8" s="56">
        <v>3407</v>
      </c>
      <c r="K8" s="68"/>
      <c r="L8" s="20">
        <v>42343</v>
      </c>
      <c r="M8" s="21" t="s">
        <v>19</v>
      </c>
      <c r="N8" s="58">
        <v>6104</v>
      </c>
      <c r="O8" s="71"/>
      <c r="P8" s="35">
        <v>42709</v>
      </c>
      <c r="Q8" s="36" t="s">
        <v>22</v>
      </c>
      <c r="R8" s="56">
        <v>3274</v>
      </c>
      <c r="S8" s="68"/>
      <c r="T8" s="20">
        <v>43074</v>
      </c>
      <c r="U8" s="21" t="s">
        <v>23</v>
      </c>
      <c r="V8" s="58">
        <v>3154</v>
      </c>
      <c r="W8" s="71"/>
      <c r="X8" s="20">
        <v>43439</v>
      </c>
      <c r="Y8" s="21" t="str">
        <f t="shared" si="0"/>
        <v>Wed</v>
      </c>
      <c r="Z8" s="58"/>
      <c r="AA8" s="71"/>
    </row>
    <row r="9" spans="1:27" x14ac:dyDescent="0.2">
      <c r="A9" s="35">
        <v>41249</v>
      </c>
      <c r="B9" s="36" t="s">
        <v>18</v>
      </c>
      <c r="C9" s="37">
        <v>2969</v>
      </c>
      <c r="D9" s="20">
        <v>41614</v>
      </c>
      <c r="E9" s="21" t="s">
        <v>20</v>
      </c>
      <c r="F9" s="58">
        <v>3319</v>
      </c>
      <c r="G9" s="71"/>
      <c r="H9" s="35">
        <v>41979</v>
      </c>
      <c r="I9" s="36" t="s">
        <v>19</v>
      </c>
      <c r="J9" s="56">
        <v>3521</v>
      </c>
      <c r="K9" s="68"/>
      <c r="L9" s="20">
        <v>42344</v>
      </c>
      <c r="M9" s="21" t="s">
        <v>21</v>
      </c>
      <c r="N9" s="58">
        <v>2951</v>
      </c>
      <c r="O9" s="71"/>
      <c r="P9" s="35">
        <v>42710</v>
      </c>
      <c r="Q9" s="36" t="s">
        <v>23</v>
      </c>
      <c r="R9" s="56">
        <v>3271</v>
      </c>
      <c r="S9" s="68"/>
      <c r="T9" s="20">
        <v>43075</v>
      </c>
      <c r="U9" s="21" t="s">
        <v>24</v>
      </c>
      <c r="V9" s="58">
        <v>3193</v>
      </c>
      <c r="W9" s="71"/>
      <c r="X9" s="20">
        <v>43440</v>
      </c>
      <c r="Y9" s="21" t="str">
        <f t="shared" si="0"/>
        <v>Thu</v>
      </c>
      <c r="Z9" s="58"/>
      <c r="AA9" s="71"/>
    </row>
    <row r="10" spans="1:27" x14ac:dyDescent="0.2">
      <c r="A10" s="35">
        <v>41250</v>
      </c>
      <c r="B10" s="36" t="s">
        <v>20</v>
      </c>
      <c r="C10" s="37">
        <v>3776</v>
      </c>
      <c r="D10" s="20">
        <v>41615</v>
      </c>
      <c r="E10" s="21" t="s">
        <v>19</v>
      </c>
      <c r="F10" s="58">
        <v>3757</v>
      </c>
      <c r="G10" s="71"/>
      <c r="H10" s="35">
        <v>41980</v>
      </c>
      <c r="I10" s="36" t="s">
        <v>21</v>
      </c>
      <c r="J10" s="56">
        <v>1566</v>
      </c>
      <c r="K10" s="68"/>
      <c r="L10" s="20">
        <v>42345</v>
      </c>
      <c r="M10" s="21" t="s">
        <v>22</v>
      </c>
      <c r="N10" s="58">
        <v>4742</v>
      </c>
      <c r="O10" s="71"/>
      <c r="P10" s="35">
        <v>42711</v>
      </c>
      <c r="Q10" s="36" t="s">
        <v>24</v>
      </c>
      <c r="R10" s="56">
        <v>3055</v>
      </c>
      <c r="S10" s="68"/>
      <c r="T10" s="20">
        <v>43076</v>
      </c>
      <c r="U10" s="21" t="s">
        <v>18</v>
      </c>
      <c r="V10" s="58">
        <v>3430</v>
      </c>
      <c r="W10" s="71"/>
      <c r="X10" s="20">
        <v>43441</v>
      </c>
      <c r="Y10" s="21" t="str">
        <f t="shared" si="0"/>
        <v>Fri</v>
      </c>
      <c r="Z10" s="58"/>
      <c r="AA10" s="71"/>
    </row>
    <row r="11" spans="1:27" x14ac:dyDescent="0.2">
      <c r="A11" s="35">
        <v>41251</v>
      </c>
      <c r="B11" s="36" t="s">
        <v>19</v>
      </c>
      <c r="C11" s="37">
        <v>4796</v>
      </c>
      <c r="D11" s="20">
        <v>41616</v>
      </c>
      <c r="E11" s="21" t="s">
        <v>21</v>
      </c>
      <c r="F11" s="58">
        <v>1658</v>
      </c>
      <c r="G11" s="71"/>
      <c r="H11" s="35">
        <v>41981</v>
      </c>
      <c r="I11" s="36" t="s">
        <v>22</v>
      </c>
      <c r="J11" s="56">
        <v>2588</v>
      </c>
      <c r="K11" s="68"/>
      <c r="L11" s="20">
        <v>42346</v>
      </c>
      <c r="M11" s="21" t="s">
        <v>23</v>
      </c>
      <c r="N11" s="58">
        <v>4890</v>
      </c>
      <c r="O11" s="71"/>
      <c r="P11" s="35">
        <v>42712</v>
      </c>
      <c r="Q11" s="36" t="s">
        <v>18</v>
      </c>
      <c r="R11" s="56">
        <v>3341</v>
      </c>
      <c r="S11" s="68"/>
      <c r="T11" s="20">
        <v>43077</v>
      </c>
      <c r="U11" s="21" t="s">
        <v>20</v>
      </c>
      <c r="V11" s="58">
        <v>4466</v>
      </c>
      <c r="W11" s="71"/>
      <c r="X11" s="20">
        <v>43442</v>
      </c>
      <c r="Y11" s="21" t="str">
        <f t="shared" si="0"/>
        <v>Sat</v>
      </c>
      <c r="Z11" s="58"/>
      <c r="AA11" s="71"/>
    </row>
    <row r="12" spans="1:27" x14ac:dyDescent="0.2">
      <c r="A12" s="35">
        <v>41252</v>
      </c>
      <c r="B12" s="36" t="s">
        <v>21</v>
      </c>
      <c r="C12" s="37">
        <v>2155</v>
      </c>
      <c r="D12" s="20">
        <v>41617</v>
      </c>
      <c r="E12" s="21" t="s">
        <v>22</v>
      </c>
      <c r="F12" s="58">
        <v>2494</v>
      </c>
      <c r="G12" s="71"/>
      <c r="H12" s="35">
        <v>41982</v>
      </c>
      <c r="I12" s="36" t="s">
        <v>23</v>
      </c>
      <c r="J12" s="56">
        <v>2655</v>
      </c>
      <c r="K12" s="68"/>
      <c r="L12" s="20">
        <v>42347</v>
      </c>
      <c r="M12" s="21" t="s">
        <v>24</v>
      </c>
      <c r="N12" s="58">
        <v>4787</v>
      </c>
      <c r="O12" s="71"/>
      <c r="P12" s="35">
        <v>42713</v>
      </c>
      <c r="Q12" s="36" t="s">
        <v>20</v>
      </c>
      <c r="R12" s="56">
        <v>4350</v>
      </c>
      <c r="S12" s="68"/>
      <c r="T12" s="20">
        <v>43078</v>
      </c>
      <c r="U12" s="21" t="s">
        <v>19</v>
      </c>
      <c r="V12" s="58">
        <v>5172</v>
      </c>
      <c r="W12" s="71"/>
      <c r="X12" s="20">
        <v>43443</v>
      </c>
      <c r="Y12" s="21" t="str">
        <f t="shared" si="0"/>
        <v>Sun</v>
      </c>
      <c r="Z12" s="58"/>
      <c r="AA12" s="71"/>
    </row>
    <row r="13" spans="1:27" x14ac:dyDescent="0.2">
      <c r="A13" s="35">
        <v>41253</v>
      </c>
      <c r="B13" s="36" t="s">
        <v>22</v>
      </c>
      <c r="C13" s="37">
        <v>2892</v>
      </c>
      <c r="D13" s="20">
        <v>41618</v>
      </c>
      <c r="E13" s="21" t="s">
        <v>23</v>
      </c>
      <c r="F13" s="58">
        <v>2511</v>
      </c>
      <c r="G13" s="71"/>
      <c r="H13" s="35">
        <v>41983</v>
      </c>
      <c r="I13" s="36" t="s">
        <v>24</v>
      </c>
      <c r="J13" s="56">
        <v>2766</v>
      </c>
      <c r="K13" s="68"/>
      <c r="L13" s="20">
        <v>42348</v>
      </c>
      <c r="M13" s="21" t="s">
        <v>18</v>
      </c>
      <c r="N13" s="58">
        <v>4888</v>
      </c>
      <c r="O13" s="71"/>
      <c r="P13" s="35">
        <v>42714</v>
      </c>
      <c r="Q13" s="36" t="s">
        <v>19</v>
      </c>
      <c r="R13" s="56">
        <v>5310</v>
      </c>
      <c r="S13" s="68"/>
      <c r="T13" s="20">
        <v>43079</v>
      </c>
      <c r="U13" s="21" t="s">
        <v>21</v>
      </c>
      <c r="V13" s="58">
        <v>2193</v>
      </c>
      <c r="W13" s="71"/>
      <c r="X13" s="20">
        <v>43444</v>
      </c>
      <c r="Y13" s="21" t="str">
        <f t="shared" si="0"/>
        <v>Mon</v>
      </c>
      <c r="Z13" s="58"/>
      <c r="AA13" s="71"/>
    </row>
    <row r="14" spans="1:27" x14ac:dyDescent="0.2">
      <c r="A14" s="35">
        <v>41254</v>
      </c>
      <c r="B14" s="36" t="s">
        <v>23</v>
      </c>
      <c r="C14" s="37">
        <v>3019</v>
      </c>
      <c r="D14" s="20">
        <v>41619</v>
      </c>
      <c r="E14" s="21" t="s">
        <v>24</v>
      </c>
      <c r="F14" s="58">
        <v>2679</v>
      </c>
      <c r="G14" s="71"/>
      <c r="H14" s="35">
        <v>41984</v>
      </c>
      <c r="I14" s="36" t="s">
        <v>18</v>
      </c>
      <c r="J14" s="56">
        <v>2940</v>
      </c>
      <c r="K14" s="68"/>
      <c r="L14" s="20">
        <v>42349</v>
      </c>
      <c r="M14" s="21" t="s">
        <v>20</v>
      </c>
      <c r="N14" s="58">
        <v>6128</v>
      </c>
      <c r="O14" s="71"/>
      <c r="P14" s="35">
        <v>42715</v>
      </c>
      <c r="Q14" s="36" t="s">
        <v>21</v>
      </c>
      <c r="R14" s="56">
        <v>2383</v>
      </c>
      <c r="S14" s="68"/>
      <c r="T14" s="20">
        <v>43080</v>
      </c>
      <c r="U14" s="21" t="s">
        <v>22</v>
      </c>
      <c r="V14" s="58">
        <v>3311</v>
      </c>
      <c r="W14" s="71"/>
      <c r="X14" s="20">
        <v>43445</v>
      </c>
      <c r="Y14" s="21" t="str">
        <f t="shared" si="0"/>
        <v>Tue</v>
      </c>
      <c r="Z14" s="58"/>
      <c r="AA14" s="71"/>
    </row>
    <row r="15" spans="1:27" x14ac:dyDescent="0.2">
      <c r="A15" s="35">
        <v>41255</v>
      </c>
      <c r="B15" s="36" t="s">
        <v>24</v>
      </c>
      <c r="C15" s="52">
        <v>3157</v>
      </c>
      <c r="D15" s="20">
        <v>41620</v>
      </c>
      <c r="E15" s="21" t="s">
        <v>18</v>
      </c>
      <c r="F15" s="59">
        <v>2869</v>
      </c>
      <c r="G15" s="71"/>
      <c r="H15" s="35">
        <v>41985</v>
      </c>
      <c r="I15" s="36" t="s">
        <v>20</v>
      </c>
      <c r="J15" s="57">
        <v>3663</v>
      </c>
      <c r="K15" s="68"/>
      <c r="L15" s="20">
        <v>42350</v>
      </c>
      <c r="M15" s="21" t="s">
        <v>19</v>
      </c>
      <c r="N15" s="59">
        <v>6827</v>
      </c>
      <c r="O15" s="71"/>
      <c r="P15" s="35">
        <v>42716</v>
      </c>
      <c r="Q15" s="36" t="s">
        <v>22</v>
      </c>
      <c r="R15" s="56">
        <v>3352</v>
      </c>
      <c r="S15" s="68"/>
      <c r="T15" s="20">
        <v>43081</v>
      </c>
      <c r="U15" s="21" t="s">
        <v>23</v>
      </c>
      <c r="V15" s="59">
        <v>3414</v>
      </c>
      <c r="W15" s="71"/>
      <c r="X15" s="20">
        <v>43446</v>
      </c>
      <c r="Y15" s="21" t="str">
        <f t="shared" si="0"/>
        <v>Wed</v>
      </c>
      <c r="Z15" s="59"/>
      <c r="AA15" s="71"/>
    </row>
    <row r="16" spans="1:27" x14ac:dyDescent="0.2">
      <c r="A16" s="35">
        <v>41256</v>
      </c>
      <c r="B16" s="36" t="s">
        <v>18</v>
      </c>
      <c r="C16" s="52">
        <v>3388</v>
      </c>
      <c r="D16" s="20">
        <v>41621</v>
      </c>
      <c r="E16" s="21" t="s">
        <v>20</v>
      </c>
      <c r="F16" s="59">
        <v>3999</v>
      </c>
      <c r="G16" s="71"/>
      <c r="H16" s="35">
        <v>41986</v>
      </c>
      <c r="I16" s="36" t="s">
        <v>19</v>
      </c>
      <c r="J16" s="57">
        <v>4327</v>
      </c>
      <c r="K16" s="68"/>
      <c r="L16" s="20">
        <v>42351</v>
      </c>
      <c r="M16" s="21" t="s">
        <v>21</v>
      </c>
      <c r="N16" s="59">
        <v>3032</v>
      </c>
      <c r="O16" s="71"/>
      <c r="P16" s="35">
        <v>42717</v>
      </c>
      <c r="Q16" s="36" t="s">
        <v>23</v>
      </c>
      <c r="R16" s="56">
        <v>3419</v>
      </c>
      <c r="S16" s="68"/>
      <c r="T16" s="20">
        <v>43082</v>
      </c>
      <c r="U16" s="21" t="s">
        <v>24</v>
      </c>
      <c r="V16" s="59">
        <v>3486</v>
      </c>
      <c r="W16" s="71"/>
      <c r="X16" s="20">
        <v>43447</v>
      </c>
      <c r="Y16" s="21" t="str">
        <f t="shared" si="0"/>
        <v>Thu</v>
      </c>
      <c r="Z16" s="59"/>
      <c r="AA16" s="71"/>
    </row>
    <row r="17" spans="1:27" x14ac:dyDescent="0.2">
      <c r="A17" s="35">
        <v>41257</v>
      </c>
      <c r="B17" s="36" t="s">
        <v>20</v>
      </c>
      <c r="C17" s="52">
        <v>4805</v>
      </c>
      <c r="D17" s="20">
        <v>41622</v>
      </c>
      <c r="E17" s="21" t="s">
        <v>19</v>
      </c>
      <c r="F17" s="59">
        <v>4314</v>
      </c>
      <c r="G17" s="71"/>
      <c r="H17" s="35">
        <v>41987</v>
      </c>
      <c r="I17" s="36" t="s">
        <v>21</v>
      </c>
      <c r="J17" s="57">
        <v>2013</v>
      </c>
      <c r="K17" s="68"/>
      <c r="L17" s="20">
        <v>42352</v>
      </c>
      <c r="M17" s="21" t="s">
        <v>22</v>
      </c>
      <c r="N17" s="59">
        <v>4650</v>
      </c>
      <c r="O17" s="71"/>
      <c r="P17" s="35">
        <v>42718</v>
      </c>
      <c r="Q17" s="36" t="s">
        <v>24</v>
      </c>
      <c r="R17" s="56">
        <v>3409</v>
      </c>
      <c r="S17" s="68"/>
      <c r="T17" s="20">
        <v>43083</v>
      </c>
      <c r="U17" s="21" t="s">
        <v>18</v>
      </c>
      <c r="V17" s="59">
        <v>3839</v>
      </c>
      <c r="W17" s="71"/>
      <c r="X17" s="20">
        <v>43448</v>
      </c>
      <c r="Y17" s="21" t="str">
        <f t="shared" si="0"/>
        <v>Fri</v>
      </c>
      <c r="Z17" s="59"/>
      <c r="AA17" s="71"/>
    </row>
    <row r="18" spans="1:27" x14ac:dyDescent="0.2">
      <c r="A18" s="35">
        <v>41258</v>
      </c>
      <c r="B18" s="36" t="s">
        <v>19</v>
      </c>
      <c r="C18" s="52">
        <v>6945</v>
      </c>
      <c r="D18" s="20">
        <v>41623</v>
      </c>
      <c r="E18" s="21" t="s">
        <v>21</v>
      </c>
      <c r="F18" s="59">
        <v>1942</v>
      </c>
      <c r="G18" s="71"/>
      <c r="H18" s="35">
        <v>41988</v>
      </c>
      <c r="I18" s="36" t="s">
        <v>22</v>
      </c>
      <c r="J18" s="57">
        <v>3107</v>
      </c>
      <c r="K18" s="68"/>
      <c r="L18" s="20">
        <v>42353</v>
      </c>
      <c r="M18" s="21" t="s">
        <v>23</v>
      </c>
      <c r="N18" s="59">
        <v>4945</v>
      </c>
      <c r="O18" s="71"/>
      <c r="P18" s="35">
        <v>42719</v>
      </c>
      <c r="Q18" s="36" t="s">
        <v>18</v>
      </c>
      <c r="R18" s="56">
        <v>3886</v>
      </c>
      <c r="S18" s="68"/>
      <c r="T18" s="20">
        <v>43084</v>
      </c>
      <c r="U18" s="21" t="s">
        <v>20</v>
      </c>
      <c r="V18" s="59">
        <v>4827</v>
      </c>
      <c r="W18" s="71"/>
      <c r="X18" s="20">
        <v>43449</v>
      </c>
      <c r="Y18" s="21" t="str">
        <f t="shared" si="0"/>
        <v>Sat</v>
      </c>
      <c r="Z18" s="59"/>
      <c r="AA18" s="71"/>
    </row>
    <row r="19" spans="1:27" x14ac:dyDescent="0.2">
      <c r="A19" s="35">
        <v>41259</v>
      </c>
      <c r="B19" s="36" t="s">
        <v>21</v>
      </c>
      <c r="C19" s="52">
        <v>3171</v>
      </c>
      <c r="D19" s="20">
        <v>41624</v>
      </c>
      <c r="E19" s="21" t="s">
        <v>22</v>
      </c>
      <c r="F19" s="59">
        <v>3044</v>
      </c>
      <c r="G19" s="71"/>
      <c r="H19" s="35">
        <v>41989</v>
      </c>
      <c r="I19" s="36" t="s">
        <v>23</v>
      </c>
      <c r="J19" s="57">
        <v>3297</v>
      </c>
      <c r="K19" s="68"/>
      <c r="L19" s="20">
        <v>42354</v>
      </c>
      <c r="M19" s="21" t="s">
        <v>24</v>
      </c>
      <c r="N19" s="59">
        <v>4827</v>
      </c>
      <c r="O19" s="71"/>
      <c r="P19" s="35">
        <v>42720</v>
      </c>
      <c r="Q19" s="36" t="s">
        <v>20</v>
      </c>
      <c r="R19" s="56">
        <v>5148</v>
      </c>
      <c r="S19" s="68"/>
      <c r="T19" s="20">
        <v>43085</v>
      </c>
      <c r="U19" s="21" t="s">
        <v>19</v>
      </c>
      <c r="V19" s="59">
        <v>5675</v>
      </c>
      <c r="W19" s="71"/>
      <c r="X19" s="20">
        <v>43450</v>
      </c>
      <c r="Y19" s="21" t="str">
        <f t="shared" si="0"/>
        <v>Sun</v>
      </c>
      <c r="Z19" s="59"/>
      <c r="AA19" s="71"/>
    </row>
    <row r="20" spans="1:27" x14ac:dyDescent="0.2">
      <c r="A20" s="35">
        <v>41260</v>
      </c>
      <c r="B20" s="36" t="s">
        <v>22</v>
      </c>
      <c r="C20" s="52">
        <v>5735</v>
      </c>
      <c r="D20" s="20">
        <v>41625</v>
      </c>
      <c r="E20" s="21" t="s">
        <v>23</v>
      </c>
      <c r="F20" s="59">
        <v>3108</v>
      </c>
      <c r="G20" s="71"/>
      <c r="H20" s="35">
        <v>41990</v>
      </c>
      <c r="I20" s="36" t="s">
        <v>24</v>
      </c>
      <c r="J20" s="57">
        <v>3249</v>
      </c>
      <c r="K20" s="68"/>
      <c r="L20" s="20">
        <v>42355</v>
      </c>
      <c r="M20" s="21" t="s">
        <v>18</v>
      </c>
      <c r="N20" s="59">
        <v>5238</v>
      </c>
      <c r="O20" s="71"/>
      <c r="P20" s="35">
        <v>42721</v>
      </c>
      <c r="Q20" s="36" t="s">
        <v>19</v>
      </c>
      <c r="R20" s="56">
        <v>5915</v>
      </c>
      <c r="S20" s="68"/>
      <c r="T20" s="20">
        <v>43086</v>
      </c>
      <c r="U20" s="21" t="s">
        <v>21</v>
      </c>
      <c r="V20" s="59">
        <v>2604</v>
      </c>
      <c r="W20" s="71"/>
      <c r="X20" s="20">
        <v>43451</v>
      </c>
      <c r="Y20" s="21" t="str">
        <f t="shared" si="0"/>
        <v>Mon</v>
      </c>
      <c r="Z20" s="59"/>
      <c r="AA20" s="71"/>
    </row>
    <row r="21" spans="1:27" x14ac:dyDescent="0.2">
      <c r="A21" s="35">
        <v>41261</v>
      </c>
      <c r="B21" s="36" t="s">
        <v>23</v>
      </c>
      <c r="C21" s="52">
        <v>7105</v>
      </c>
      <c r="D21" s="20">
        <v>41626</v>
      </c>
      <c r="E21" s="21" t="s">
        <v>24</v>
      </c>
      <c r="F21" s="59">
        <v>3206</v>
      </c>
      <c r="G21" s="71"/>
      <c r="H21" s="35">
        <v>41991</v>
      </c>
      <c r="I21" s="36" t="s">
        <v>18</v>
      </c>
      <c r="J21" s="57">
        <v>3598</v>
      </c>
      <c r="K21" s="68"/>
      <c r="L21" s="20">
        <v>42356</v>
      </c>
      <c r="M21" s="21" t="s">
        <v>20</v>
      </c>
      <c r="N21" s="59">
        <v>6461</v>
      </c>
      <c r="O21" s="71"/>
      <c r="P21" s="35">
        <v>42722</v>
      </c>
      <c r="Q21" s="36" t="s">
        <v>21</v>
      </c>
      <c r="R21" s="56">
        <v>2743</v>
      </c>
      <c r="S21" s="68"/>
      <c r="T21" s="20">
        <v>43087</v>
      </c>
      <c r="U21" s="21" t="s">
        <v>22</v>
      </c>
      <c r="V21" s="59">
        <v>4220</v>
      </c>
      <c r="W21" s="71"/>
      <c r="X21" s="20">
        <v>43452</v>
      </c>
      <c r="Y21" s="21" t="str">
        <f t="shared" si="0"/>
        <v>Tue</v>
      </c>
      <c r="Z21" s="59"/>
      <c r="AA21" s="71"/>
    </row>
    <row r="22" spans="1:27" x14ac:dyDescent="0.2">
      <c r="A22" s="35">
        <v>41262</v>
      </c>
      <c r="B22" s="36" t="s">
        <v>24</v>
      </c>
      <c r="C22" s="52">
        <v>8250</v>
      </c>
      <c r="D22" s="20">
        <v>41627</v>
      </c>
      <c r="E22" s="21" t="s">
        <v>18</v>
      </c>
      <c r="F22" s="59">
        <v>3580</v>
      </c>
      <c r="G22" s="71"/>
      <c r="H22" s="35">
        <v>41992</v>
      </c>
      <c r="I22" s="36" t="s">
        <v>20</v>
      </c>
      <c r="J22" s="57">
        <v>4333</v>
      </c>
      <c r="K22" s="68"/>
      <c r="L22" s="20">
        <v>42357</v>
      </c>
      <c r="M22" s="21" t="s">
        <v>19</v>
      </c>
      <c r="N22" s="59">
        <v>7075</v>
      </c>
      <c r="O22" s="71"/>
      <c r="P22" s="35">
        <v>42723</v>
      </c>
      <c r="Q22" s="36" t="s">
        <v>22</v>
      </c>
      <c r="R22" s="56">
        <v>4487</v>
      </c>
      <c r="S22" s="68"/>
      <c r="T22" s="20">
        <v>43088</v>
      </c>
      <c r="U22" s="21" t="s">
        <v>23</v>
      </c>
      <c r="V22" s="59">
        <v>4299</v>
      </c>
      <c r="W22" s="71"/>
      <c r="X22" s="20">
        <v>43453</v>
      </c>
      <c r="Y22" s="21" t="str">
        <f t="shared" si="0"/>
        <v>Wed</v>
      </c>
      <c r="Z22" s="59"/>
      <c r="AA22" s="71"/>
    </row>
    <row r="23" spans="1:27" x14ac:dyDescent="0.2">
      <c r="A23" s="35">
        <v>41263</v>
      </c>
      <c r="B23" s="36" t="s">
        <v>18</v>
      </c>
      <c r="C23" s="52">
        <v>8436</v>
      </c>
      <c r="D23" s="20">
        <v>41628</v>
      </c>
      <c r="E23" s="21" t="s">
        <v>20</v>
      </c>
      <c r="F23" s="59">
        <v>4516</v>
      </c>
      <c r="G23" s="71"/>
      <c r="H23" s="35">
        <v>41993</v>
      </c>
      <c r="I23" s="36" t="s">
        <v>19</v>
      </c>
      <c r="J23" s="57">
        <v>4928</v>
      </c>
      <c r="K23" s="68"/>
      <c r="L23" s="20">
        <v>42358</v>
      </c>
      <c r="M23" s="21" t="s">
        <v>21</v>
      </c>
      <c r="N23" s="59">
        <v>2836</v>
      </c>
      <c r="O23" s="71"/>
      <c r="P23" s="35">
        <v>42724</v>
      </c>
      <c r="Q23" s="36" t="s">
        <v>23</v>
      </c>
      <c r="R23" s="56">
        <v>4739</v>
      </c>
      <c r="S23" s="68"/>
      <c r="T23" s="20">
        <v>43089</v>
      </c>
      <c r="U23" s="21" t="s">
        <v>24</v>
      </c>
      <c r="V23" s="59">
        <v>4286</v>
      </c>
      <c r="W23" s="71"/>
      <c r="X23" s="20">
        <v>43454</v>
      </c>
      <c r="Y23" s="21" t="str">
        <f t="shared" si="0"/>
        <v>Thu</v>
      </c>
      <c r="Z23" s="59"/>
      <c r="AA23" s="71"/>
    </row>
    <row r="24" spans="1:27" x14ac:dyDescent="0.2">
      <c r="A24" s="35">
        <v>41264</v>
      </c>
      <c r="B24" s="36" t="s">
        <v>20</v>
      </c>
      <c r="C24" s="52">
        <v>8730</v>
      </c>
      <c r="D24" s="20">
        <v>41629</v>
      </c>
      <c r="E24" s="21" t="s">
        <v>19</v>
      </c>
      <c r="F24" s="59">
        <v>4734</v>
      </c>
      <c r="G24" s="71"/>
      <c r="H24" s="35">
        <v>41994</v>
      </c>
      <c r="I24" s="36" t="s">
        <v>21</v>
      </c>
      <c r="J24" s="57">
        <v>2116</v>
      </c>
      <c r="K24" s="68"/>
      <c r="L24" s="20">
        <v>42359</v>
      </c>
      <c r="M24" s="21" t="s">
        <v>22</v>
      </c>
      <c r="N24" s="59">
        <v>5448</v>
      </c>
      <c r="O24" s="71"/>
      <c r="P24" s="35">
        <v>42725</v>
      </c>
      <c r="Q24" s="36" t="s">
        <v>24</v>
      </c>
      <c r="R24" s="56">
        <v>4533</v>
      </c>
      <c r="S24" s="68"/>
      <c r="T24" s="20">
        <v>43090</v>
      </c>
      <c r="U24" s="21" t="s">
        <v>18</v>
      </c>
      <c r="V24" s="59">
        <v>4946</v>
      </c>
      <c r="W24" s="71"/>
      <c r="X24" s="20">
        <v>43455</v>
      </c>
      <c r="Y24" s="21" t="str">
        <f t="shared" si="0"/>
        <v>Fri</v>
      </c>
      <c r="Z24" s="59"/>
      <c r="AA24" s="71"/>
    </row>
    <row r="25" spans="1:27" x14ac:dyDescent="0.2">
      <c r="A25" s="35">
        <v>41265</v>
      </c>
      <c r="B25" s="36" t="s">
        <v>19</v>
      </c>
      <c r="C25" s="52">
        <v>7598</v>
      </c>
      <c r="D25" s="20">
        <v>41630</v>
      </c>
      <c r="E25" s="21" t="s">
        <v>21</v>
      </c>
      <c r="F25" s="59">
        <v>1975</v>
      </c>
      <c r="G25" s="71"/>
      <c r="H25" s="35">
        <v>41995</v>
      </c>
      <c r="I25" s="36" t="s">
        <v>22</v>
      </c>
      <c r="J25" s="57">
        <v>4176</v>
      </c>
      <c r="K25" s="68"/>
      <c r="L25" s="20">
        <v>42360</v>
      </c>
      <c r="M25" s="21" t="s">
        <v>23</v>
      </c>
      <c r="N25" s="59">
        <v>5532</v>
      </c>
      <c r="O25" s="71"/>
      <c r="P25" s="35">
        <v>42726</v>
      </c>
      <c r="Q25" s="36" t="s">
        <v>18</v>
      </c>
      <c r="R25" s="56">
        <v>5246</v>
      </c>
      <c r="S25" s="68"/>
      <c r="T25" s="20">
        <v>43091</v>
      </c>
      <c r="U25" s="21" t="s">
        <v>20</v>
      </c>
      <c r="V25" s="59">
        <v>6361</v>
      </c>
      <c r="W25" s="71"/>
      <c r="X25" s="20">
        <v>43456</v>
      </c>
      <c r="Y25" s="21" t="str">
        <f t="shared" si="0"/>
        <v>Sat</v>
      </c>
      <c r="Z25" s="59"/>
      <c r="AA25" s="71"/>
    </row>
    <row r="26" spans="1:27" x14ac:dyDescent="0.2">
      <c r="A26" s="35">
        <v>41266</v>
      </c>
      <c r="B26" s="36" t="s">
        <v>21</v>
      </c>
      <c r="C26" s="52">
        <v>2524</v>
      </c>
      <c r="D26" s="20">
        <v>41631</v>
      </c>
      <c r="E26" s="21" t="s">
        <v>22</v>
      </c>
      <c r="F26" s="59">
        <v>4317</v>
      </c>
      <c r="G26" s="71"/>
      <c r="H26" s="35">
        <v>41996</v>
      </c>
      <c r="I26" s="36" t="s">
        <v>23</v>
      </c>
      <c r="J26" s="57">
        <v>4513</v>
      </c>
      <c r="K26" s="68"/>
      <c r="L26" s="20">
        <v>42361</v>
      </c>
      <c r="M26" s="21" t="s">
        <v>24</v>
      </c>
      <c r="N26" s="59">
        <v>6374</v>
      </c>
      <c r="O26" s="71"/>
      <c r="P26" s="35">
        <v>42727</v>
      </c>
      <c r="Q26" s="36" t="s">
        <v>20</v>
      </c>
      <c r="R26" s="56">
        <v>6653</v>
      </c>
      <c r="S26" s="68"/>
      <c r="T26" s="20">
        <v>43092</v>
      </c>
      <c r="U26" s="21" t="s">
        <v>19</v>
      </c>
      <c r="V26" s="59">
        <v>5538</v>
      </c>
      <c r="W26" s="71"/>
      <c r="X26" s="20">
        <v>43457</v>
      </c>
      <c r="Y26" s="21" t="str">
        <f t="shared" si="0"/>
        <v>Sun</v>
      </c>
      <c r="Z26" s="59"/>
      <c r="AA26" s="71"/>
    </row>
    <row r="27" spans="1:27" x14ac:dyDescent="0.2">
      <c r="A27" s="35">
        <v>41267</v>
      </c>
      <c r="B27" s="36" t="s">
        <v>22</v>
      </c>
      <c r="C27" s="52">
        <v>4050</v>
      </c>
      <c r="D27" s="20">
        <v>41632</v>
      </c>
      <c r="E27" s="21" t="s">
        <v>23</v>
      </c>
      <c r="F27" s="59">
        <v>3233</v>
      </c>
      <c r="G27" s="71"/>
      <c r="H27" s="35">
        <v>41997</v>
      </c>
      <c r="I27" s="36" t="s">
        <v>24</v>
      </c>
      <c r="J27" s="57">
        <v>3557</v>
      </c>
      <c r="K27" s="68"/>
      <c r="L27" s="20">
        <v>42362</v>
      </c>
      <c r="M27" s="21" t="s">
        <v>18</v>
      </c>
      <c r="N27" s="59">
        <v>4980</v>
      </c>
      <c r="O27" s="71"/>
      <c r="P27" s="35">
        <v>42728</v>
      </c>
      <c r="Q27" s="36" t="s">
        <v>19</v>
      </c>
      <c r="R27" s="57">
        <v>3616</v>
      </c>
      <c r="S27" s="68"/>
      <c r="T27" s="20">
        <v>43093</v>
      </c>
      <c r="U27" s="21" t="s">
        <v>21</v>
      </c>
      <c r="V27" s="59">
        <v>1629</v>
      </c>
      <c r="W27" s="71"/>
      <c r="X27" s="20">
        <v>43458</v>
      </c>
      <c r="Y27" s="21" t="str">
        <f t="shared" si="0"/>
        <v>Mon</v>
      </c>
      <c r="Z27" s="59"/>
      <c r="AA27" s="71"/>
    </row>
    <row r="28" spans="1:27" x14ac:dyDescent="0.2">
      <c r="A28" s="35">
        <v>41268</v>
      </c>
      <c r="B28" s="36" t="s">
        <v>23</v>
      </c>
      <c r="C28" s="128">
        <v>1</v>
      </c>
      <c r="D28" s="20">
        <v>41633</v>
      </c>
      <c r="E28" s="21" t="s">
        <v>24</v>
      </c>
      <c r="F28" s="127">
        <v>3</v>
      </c>
      <c r="G28" s="132" t="s">
        <v>40</v>
      </c>
      <c r="H28" s="35">
        <v>41998</v>
      </c>
      <c r="I28" s="36" t="s">
        <v>18</v>
      </c>
      <c r="J28" s="127">
        <v>7</v>
      </c>
      <c r="K28" s="133" t="s">
        <v>40</v>
      </c>
      <c r="L28" s="20">
        <v>42363</v>
      </c>
      <c r="M28" s="21" t="s">
        <v>20</v>
      </c>
      <c r="N28" s="127">
        <v>12</v>
      </c>
      <c r="O28" s="132" t="s">
        <v>40</v>
      </c>
      <c r="P28" s="35">
        <v>42729</v>
      </c>
      <c r="Q28" s="36" t="s">
        <v>21</v>
      </c>
      <c r="R28" s="127">
        <v>4</v>
      </c>
      <c r="S28" s="133" t="s">
        <v>40</v>
      </c>
      <c r="T28" s="20">
        <v>43094</v>
      </c>
      <c r="U28" s="21" t="s">
        <v>22</v>
      </c>
      <c r="V28" s="127">
        <v>9</v>
      </c>
      <c r="W28" s="132" t="s">
        <v>40</v>
      </c>
      <c r="X28" s="20">
        <v>43459</v>
      </c>
      <c r="Y28" s="21" t="str">
        <f t="shared" si="0"/>
        <v>Tue</v>
      </c>
      <c r="Z28" s="127"/>
      <c r="AA28" s="132" t="s">
        <v>40</v>
      </c>
    </row>
    <row r="29" spans="1:27" x14ac:dyDescent="0.2">
      <c r="A29" s="35">
        <v>41269</v>
      </c>
      <c r="B29" s="36" t="s">
        <v>24</v>
      </c>
      <c r="C29" s="52">
        <v>4292</v>
      </c>
      <c r="D29" s="20">
        <v>41634</v>
      </c>
      <c r="E29" s="21" t="s">
        <v>18</v>
      </c>
      <c r="F29" s="59">
        <v>2774</v>
      </c>
      <c r="G29" s="71"/>
      <c r="H29" s="35">
        <v>41999</v>
      </c>
      <c r="I29" s="36" t="s">
        <v>20</v>
      </c>
      <c r="J29" s="57">
        <v>3553</v>
      </c>
      <c r="K29" s="68"/>
      <c r="L29" s="20">
        <v>42364</v>
      </c>
      <c r="M29" s="21" t="s">
        <v>19</v>
      </c>
      <c r="N29" s="59">
        <v>3883</v>
      </c>
      <c r="O29" s="71"/>
      <c r="P29" s="35">
        <v>42730</v>
      </c>
      <c r="Q29" s="36" t="s">
        <v>22</v>
      </c>
      <c r="R29" s="57">
        <v>3036</v>
      </c>
      <c r="S29" s="68"/>
      <c r="T29" s="20">
        <v>43095</v>
      </c>
      <c r="U29" s="21" t="s">
        <v>23</v>
      </c>
      <c r="V29" s="59">
        <v>3446</v>
      </c>
      <c r="W29" s="71"/>
      <c r="X29" s="20">
        <v>43460</v>
      </c>
      <c r="Y29" s="21" t="str">
        <f t="shared" si="0"/>
        <v>Wed</v>
      </c>
      <c r="Z29" s="59"/>
      <c r="AA29" s="71"/>
    </row>
    <row r="30" spans="1:27" x14ac:dyDescent="0.2">
      <c r="A30" s="35">
        <v>41270</v>
      </c>
      <c r="B30" s="36" t="s">
        <v>18</v>
      </c>
      <c r="C30" s="52">
        <v>4238</v>
      </c>
      <c r="D30" s="20">
        <v>41635</v>
      </c>
      <c r="E30" s="21" t="s">
        <v>20</v>
      </c>
      <c r="F30" s="59">
        <v>2994</v>
      </c>
      <c r="G30" s="71"/>
      <c r="H30" s="35">
        <v>42000</v>
      </c>
      <c r="I30" s="36" t="s">
        <v>19</v>
      </c>
      <c r="J30" s="57">
        <v>2635</v>
      </c>
      <c r="K30" s="68"/>
      <c r="L30" s="20">
        <v>42365</v>
      </c>
      <c r="M30" s="21" t="s">
        <v>21</v>
      </c>
      <c r="N30" s="59">
        <v>1310</v>
      </c>
      <c r="O30" s="71"/>
      <c r="P30" s="35">
        <v>42731</v>
      </c>
      <c r="Q30" s="36" t="s">
        <v>23</v>
      </c>
      <c r="R30" s="57">
        <v>2956</v>
      </c>
      <c r="S30" s="68"/>
      <c r="T30" s="20">
        <v>43096</v>
      </c>
      <c r="U30" s="21" t="s">
        <v>24</v>
      </c>
      <c r="V30" s="59">
        <v>3082</v>
      </c>
      <c r="W30" s="71"/>
      <c r="X30" s="20">
        <v>43461</v>
      </c>
      <c r="Y30" s="21" t="str">
        <f t="shared" si="0"/>
        <v>Thu</v>
      </c>
      <c r="Z30" s="59"/>
      <c r="AA30" s="71"/>
    </row>
    <row r="31" spans="1:27" x14ac:dyDescent="0.2">
      <c r="A31" s="35">
        <v>41271</v>
      </c>
      <c r="B31" s="36" t="s">
        <v>20</v>
      </c>
      <c r="C31" s="52">
        <v>4672</v>
      </c>
      <c r="D31" s="20">
        <v>41636</v>
      </c>
      <c r="E31" s="21" t="s">
        <v>19</v>
      </c>
      <c r="F31" s="59">
        <v>2846</v>
      </c>
      <c r="G31" s="71"/>
      <c r="H31" s="35">
        <v>42001</v>
      </c>
      <c r="I31" s="36" t="s">
        <v>21</v>
      </c>
      <c r="J31" s="57">
        <v>1059</v>
      </c>
      <c r="K31" s="68"/>
      <c r="L31" s="20">
        <v>42366</v>
      </c>
      <c r="M31" s="21" t="s">
        <v>22</v>
      </c>
      <c r="N31" s="59">
        <v>3437</v>
      </c>
      <c r="O31" s="71"/>
      <c r="P31" s="35">
        <v>42732</v>
      </c>
      <c r="Q31" s="36" t="s">
        <v>24</v>
      </c>
      <c r="R31" s="57">
        <v>2807</v>
      </c>
      <c r="S31" s="68"/>
      <c r="T31" s="20">
        <v>43097</v>
      </c>
      <c r="U31" s="21" t="s">
        <v>18</v>
      </c>
      <c r="V31" s="59">
        <v>3262</v>
      </c>
      <c r="W31" s="71"/>
      <c r="X31" s="20">
        <v>43462</v>
      </c>
      <c r="Y31" s="21" t="str">
        <f t="shared" si="0"/>
        <v>Fri</v>
      </c>
      <c r="Z31" s="59"/>
      <c r="AA31" s="71"/>
    </row>
    <row r="32" spans="1:27" x14ac:dyDescent="0.2">
      <c r="A32" s="35">
        <v>41272</v>
      </c>
      <c r="B32" s="36" t="s">
        <v>19</v>
      </c>
      <c r="C32" s="52">
        <v>4774</v>
      </c>
      <c r="D32" s="20">
        <v>41637</v>
      </c>
      <c r="E32" s="21" t="s">
        <v>21</v>
      </c>
      <c r="F32" s="59">
        <v>1200</v>
      </c>
      <c r="G32" s="84"/>
      <c r="H32" s="35">
        <v>42002</v>
      </c>
      <c r="I32" s="36" t="s">
        <v>22</v>
      </c>
      <c r="J32" s="57">
        <v>2305</v>
      </c>
      <c r="K32" s="68"/>
      <c r="L32" s="20">
        <v>42367</v>
      </c>
      <c r="M32" s="21" t="s">
        <v>23</v>
      </c>
      <c r="N32" s="122">
        <v>3177</v>
      </c>
      <c r="O32" s="84"/>
      <c r="P32" s="35">
        <v>42733</v>
      </c>
      <c r="Q32" s="36" t="s">
        <v>18</v>
      </c>
      <c r="R32" s="57">
        <v>3067</v>
      </c>
      <c r="S32" s="68"/>
      <c r="T32" s="20">
        <v>43098</v>
      </c>
      <c r="U32" s="21" t="s">
        <v>20</v>
      </c>
      <c r="V32" s="122">
        <v>3952</v>
      </c>
      <c r="W32" s="84"/>
      <c r="X32" s="20">
        <v>43463</v>
      </c>
      <c r="Y32" s="21" t="str">
        <f t="shared" si="0"/>
        <v>Sat</v>
      </c>
      <c r="Z32" s="122"/>
      <c r="AA32" s="84"/>
    </row>
    <row r="33" spans="1:27" x14ac:dyDescent="0.2">
      <c r="A33" s="35">
        <v>41273</v>
      </c>
      <c r="B33" s="36" t="s">
        <v>21</v>
      </c>
      <c r="C33" s="52">
        <v>1555</v>
      </c>
      <c r="D33" s="20">
        <v>41638</v>
      </c>
      <c r="E33" s="21" t="s">
        <v>22</v>
      </c>
      <c r="F33" s="59">
        <v>2186</v>
      </c>
      <c r="G33" s="84"/>
      <c r="H33" s="35">
        <v>42003</v>
      </c>
      <c r="I33" s="36" t="s">
        <v>23</v>
      </c>
      <c r="J33" s="57">
        <v>2479</v>
      </c>
      <c r="K33" s="68"/>
      <c r="L33" s="20">
        <v>42368</v>
      </c>
      <c r="M33" s="21" t="s">
        <v>24</v>
      </c>
      <c r="N33" s="122">
        <v>3440</v>
      </c>
      <c r="O33" s="84"/>
      <c r="P33" s="35">
        <v>42734</v>
      </c>
      <c r="Q33" s="36" t="s">
        <v>20</v>
      </c>
      <c r="R33" s="57">
        <v>3799</v>
      </c>
      <c r="S33" s="68"/>
      <c r="T33" s="20">
        <v>43099</v>
      </c>
      <c r="U33" s="21" t="s">
        <v>19</v>
      </c>
      <c r="V33" s="122">
        <v>3395</v>
      </c>
      <c r="W33" s="84"/>
      <c r="X33" s="20">
        <v>43464</v>
      </c>
      <c r="Y33" s="21" t="str">
        <f t="shared" si="0"/>
        <v>Sun</v>
      </c>
      <c r="Z33" s="122"/>
      <c r="AA33" s="84"/>
    </row>
    <row r="34" spans="1:27" x14ac:dyDescent="0.2">
      <c r="A34" s="35">
        <v>41274</v>
      </c>
      <c r="B34" s="36" t="s">
        <v>22</v>
      </c>
      <c r="C34" s="52">
        <v>3117</v>
      </c>
      <c r="D34" s="20">
        <v>41639</v>
      </c>
      <c r="E34" s="21" t="s">
        <v>23</v>
      </c>
      <c r="F34" s="59">
        <v>2091</v>
      </c>
      <c r="G34" s="84"/>
      <c r="H34" s="35">
        <v>42004</v>
      </c>
      <c r="I34" s="36" t="s">
        <v>24</v>
      </c>
      <c r="J34" s="57">
        <v>2346</v>
      </c>
      <c r="K34" s="68"/>
      <c r="L34" s="20">
        <v>42369</v>
      </c>
      <c r="M34" s="21" t="s">
        <v>18</v>
      </c>
      <c r="N34" s="53">
        <v>3585</v>
      </c>
      <c r="O34" s="84"/>
      <c r="P34" s="35">
        <v>42735</v>
      </c>
      <c r="Q34" s="36" t="s">
        <v>19</v>
      </c>
      <c r="R34" s="57">
        <v>2627</v>
      </c>
      <c r="S34" s="68"/>
      <c r="T34" s="20">
        <v>43100</v>
      </c>
      <c r="U34" s="21" t="s">
        <v>21</v>
      </c>
      <c r="V34" s="53">
        <v>1097</v>
      </c>
      <c r="W34" s="84"/>
      <c r="X34" s="20">
        <v>43465</v>
      </c>
      <c r="Y34" s="21" t="str">
        <f t="shared" si="0"/>
        <v>Mon</v>
      </c>
      <c r="Z34" s="53"/>
      <c r="AA34" s="84"/>
    </row>
    <row r="35" spans="1:27" x14ac:dyDescent="0.2">
      <c r="A35" s="74"/>
      <c r="B35" s="38"/>
      <c r="C35" s="77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5" t="s">
        <v>13</v>
      </c>
      <c r="B36" s="226"/>
      <c r="C36" s="78">
        <f>SUM(C4:C34)</f>
        <v>131103</v>
      </c>
      <c r="D36" s="225" t="s">
        <v>13</v>
      </c>
      <c r="E36" s="226"/>
      <c r="F36" s="43">
        <f>SUM(F4:F34)</f>
        <v>86841</v>
      </c>
      <c r="G36" s="71">
        <f>SUM((F36/C36)-1)</f>
        <v>-0.33761241161529487</v>
      </c>
      <c r="H36" s="227" t="s">
        <v>13</v>
      </c>
      <c r="I36" s="228"/>
      <c r="J36" s="54">
        <f>SUM(J4:J34)</f>
        <v>90957</v>
      </c>
      <c r="K36" s="68">
        <f>SUM((J36/F36)-1)</f>
        <v>4.7396966870487445E-2</v>
      </c>
      <c r="L36" s="229" t="s">
        <v>13</v>
      </c>
      <c r="M36" s="230"/>
      <c r="N36" s="90">
        <f>SUM(N4:N34)</f>
        <v>137941</v>
      </c>
      <c r="O36" s="71">
        <f>SUM((N36/J36)-1)</f>
        <v>0.5165517772134085</v>
      </c>
      <c r="P36" s="227" t="s">
        <v>13</v>
      </c>
      <c r="Q36" s="228"/>
      <c r="R36" s="54">
        <f>SUM(R4:R34)</f>
        <v>114998</v>
      </c>
      <c r="S36" s="68">
        <f>SUM((R36/N36)-1)</f>
        <v>-0.16632473303803796</v>
      </c>
      <c r="T36" s="229" t="s">
        <v>13</v>
      </c>
      <c r="U36" s="230"/>
      <c r="V36" s="90">
        <f>SUM(V4:V34)</f>
        <v>112453</v>
      </c>
      <c r="W36" s="84">
        <f>SUM((V36/R36)-1)</f>
        <v>-2.2130819666428936E-2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36" t="s">
        <v>32</v>
      </c>
      <c r="B37" s="237"/>
      <c r="C37" s="79">
        <f>AVERAGE(C4:C34)</f>
        <v>4229.1290322580644</v>
      </c>
      <c r="D37" s="236" t="s">
        <v>32</v>
      </c>
      <c r="E37" s="237"/>
      <c r="F37" s="72">
        <f>AVERAGE(F4:F34)</f>
        <v>2801.3225806451615</v>
      </c>
      <c r="G37" s="75"/>
      <c r="H37" s="216" t="s">
        <v>32</v>
      </c>
      <c r="I37" s="217"/>
      <c r="J37" s="70">
        <f>AVERAGE(J4:J34)</f>
        <v>2934.0967741935483</v>
      </c>
      <c r="K37" s="73"/>
      <c r="L37" s="218" t="s">
        <v>32</v>
      </c>
      <c r="M37" s="219"/>
      <c r="N37" s="88">
        <f>AVERAGE(N4:N34)</f>
        <v>4449.7096774193551</v>
      </c>
      <c r="O37" s="75"/>
      <c r="P37" s="216" t="s">
        <v>32</v>
      </c>
      <c r="Q37" s="217"/>
      <c r="R37" s="70">
        <f>AVERAGE(R4:R34)</f>
        <v>3709.6129032258063</v>
      </c>
      <c r="S37" s="73"/>
      <c r="T37" s="218" t="s">
        <v>32</v>
      </c>
      <c r="U37" s="219"/>
      <c r="V37" s="88">
        <f>AVERAGE(V4:V34)</f>
        <v>3627.516129032258</v>
      </c>
      <c r="W37" s="83"/>
      <c r="X37" s="218" t="s">
        <v>32</v>
      </c>
      <c r="Y37" s="219"/>
      <c r="Z37" s="88" t="e">
        <f>AVERAGE(Z4:Z34)</f>
        <v>#DIV/0!</v>
      </c>
      <c r="AA37" s="83"/>
    </row>
    <row r="39" spans="1:27" x14ac:dyDescent="0.2">
      <c r="I39" s="60"/>
      <c r="J39" s="60"/>
    </row>
    <row r="40" spans="1:27" x14ac:dyDescent="0.2">
      <c r="I40" s="60"/>
      <c r="J40" s="60"/>
    </row>
    <row r="41" spans="1:27" x14ac:dyDescent="0.2">
      <c r="I41" s="60"/>
      <c r="J41" s="60"/>
    </row>
    <row r="42" spans="1:27" x14ac:dyDescent="0.2">
      <c r="I42" s="60"/>
      <c r="J42" s="60"/>
    </row>
    <row r="43" spans="1:27" x14ac:dyDescent="0.2">
      <c r="I43" s="60"/>
      <c r="J43" s="60"/>
    </row>
    <row r="44" spans="1:27" x14ac:dyDescent="0.2">
      <c r="I44" s="60"/>
      <c r="J44" s="60"/>
    </row>
    <row r="45" spans="1:27" x14ac:dyDescent="0.2">
      <c r="I45" s="60"/>
      <c r="J45" s="60"/>
    </row>
  </sheetData>
  <customSheetViews>
    <customSheetView guid="{6828C9CD-F0DF-4095-BFAF-9186B4B82A2A}" topLeftCell="M1">
      <selection activeCell="Q41" sqref="Q41"/>
      <pageMargins left="0.7" right="0.7" top="0.75" bottom="0.75" header="0.3" footer="0.3"/>
      <pageSetup orientation="portrait" r:id="rId1"/>
    </customSheetView>
  </customSheetViews>
  <mergeCells count="22">
    <mergeCell ref="X37:Y37"/>
    <mergeCell ref="D36:E36"/>
    <mergeCell ref="T2:V2"/>
    <mergeCell ref="T36:U36"/>
    <mergeCell ref="X2:Z2"/>
    <mergeCell ref="X36:Y36"/>
    <mergeCell ref="T37:U37"/>
    <mergeCell ref="A1:W1"/>
    <mergeCell ref="H36:I36"/>
    <mergeCell ref="H37:I37"/>
    <mergeCell ref="L36:M36"/>
    <mergeCell ref="L37:M37"/>
    <mergeCell ref="P2:R2"/>
    <mergeCell ref="P36:Q36"/>
    <mergeCell ref="P37:Q37"/>
    <mergeCell ref="H2:J2"/>
    <mergeCell ref="L2:N2"/>
    <mergeCell ref="A37:B37"/>
    <mergeCell ref="D37:E37"/>
    <mergeCell ref="A2:C2"/>
    <mergeCell ref="D2:F2"/>
    <mergeCell ref="A36:B36"/>
  </mergeCells>
  <conditionalFormatting sqref="W36:W37">
    <cfRule type="cellIs" dxfId="5" priority="2" operator="greaterThan">
      <formula>0</formula>
    </cfRule>
  </conditionalFormatting>
  <conditionalFormatting sqref="S36:S37">
    <cfRule type="cellIs" dxfId="4" priority="3" operator="greaterThan">
      <formula>0</formula>
    </cfRule>
  </conditionalFormatting>
  <conditionalFormatting sqref="K36:K37">
    <cfRule type="cellIs" dxfId="3" priority="5" operator="greaterThan">
      <formula>0</formula>
    </cfRule>
  </conditionalFormatting>
  <conditionalFormatting sqref="G36:G37">
    <cfRule type="cellIs" dxfId="2" priority="9" operator="greaterThan">
      <formula>0</formula>
    </cfRule>
  </conditionalFormatting>
  <conditionalFormatting sqref="O36:O37">
    <cfRule type="cellIs" dxfId="1" priority="4" operator="greaterThan">
      <formula>0</formula>
    </cfRule>
  </conditionalFormatting>
  <conditionalFormatting sqref="AA36:AA3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workbookViewId="0">
      <selection activeCell="H44" sqref="H44"/>
    </sheetView>
  </sheetViews>
  <sheetFormatPr defaultRowHeight="12.75" x14ac:dyDescent="0.2"/>
  <cols>
    <col min="1" max="1" width="12.7109375" style="31" customWidth="1"/>
    <col min="2" max="3" width="9.140625" style="31"/>
    <col min="4" max="4" width="12.7109375" style="31" customWidth="1"/>
    <col min="5" max="5" width="12" style="31" customWidth="1"/>
    <col min="6" max="6" width="9.140625" style="31"/>
    <col min="7" max="38" width="9.140625" style="32"/>
  </cols>
  <sheetData>
    <row r="1" spans="1:6" ht="13.5" thickBot="1" x14ac:dyDescent="0.25">
      <c r="A1" s="251" t="s">
        <v>14</v>
      </c>
      <c r="B1" s="252"/>
      <c r="C1" s="252"/>
      <c r="D1" s="252"/>
      <c r="E1" s="252"/>
      <c r="F1" s="253"/>
    </row>
    <row r="2" spans="1:6" ht="13.5" thickBot="1" x14ac:dyDescent="0.25">
      <c r="A2" s="251">
        <v>2011</v>
      </c>
      <c r="B2" s="252"/>
      <c r="C2" s="252"/>
      <c r="D2" s="251">
        <v>2012</v>
      </c>
      <c r="E2" s="252"/>
      <c r="F2" s="253"/>
    </row>
    <row r="3" spans="1:6" ht="13.5" thickBot="1" x14ac:dyDescent="0.25">
      <c r="A3" s="8" t="s">
        <v>15</v>
      </c>
      <c r="B3" s="9" t="s">
        <v>16</v>
      </c>
      <c r="C3" s="9" t="s">
        <v>17</v>
      </c>
      <c r="D3" s="8" t="s">
        <v>15</v>
      </c>
      <c r="E3" s="9" t="s">
        <v>16</v>
      </c>
      <c r="F3" s="10" t="s">
        <v>17</v>
      </c>
    </row>
    <row r="4" spans="1:6" x14ac:dyDescent="0.2">
      <c r="A4" s="11">
        <v>40878</v>
      </c>
      <c r="B4" s="12" t="s">
        <v>18</v>
      </c>
      <c r="C4" s="13">
        <v>2091</v>
      </c>
      <c r="D4" s="14">
        <v>41244</v>
      </c>
      <c r="E4" s="15" t="s">
        <v>19</v>
      </c>
      <c r="F4" s="16">
        <v>4489</v>
      </c>
    </row>
    <row r="5" spans="1:6" x14ac:dyDescent="0.2">
      <c r="A5" s="17">
        <v>40879</v>
      </c>
      <c r="B5" s="18" t="s">
        <v>20</v>
      </c>
      <c r="C5" s="19">
        <v>2615</v>
      </c>
      <c r="D5" s="20">
        <v>41245</v>
      </c>
      <c r="E5" s="21" t="s">
        <v>21</v>
      </c>
      <c r="F5" s="22">
        <v>2035</v>
      </c>
    </row>
    <row r="6" spans="1:6" x14ac:dyDescent="0.2">
      <c r="A6" s="17">
        <v>40880</v>
      </c>
      <c r="B6" s="18" t="s">
        <v>19</v>
      </c>
      <c r="C6" s="19">
        <v>3069</v>
      </c>
      <c r="D6" s="20">
        <v>41246</v>
      </c>
      <c r="E6" s="21" t="s">
        <v>22</v>
      </c>
      <c r="F6" s="22">
        <v>2841</v>
      </c>
    </row>
    <row r="7" spans="1:6" x14ac:dyDescent="0.2">
      <c r="A7" s="17">
        <v>40881</v>
      </c>
      <c r="B7" s="18" t="s">
        <v>21</v>
      </c>
      <c r="C7" s="19">
        <v>1347</v>
      </c>
      <c r="D7" s="20">
        <v>41247</v>
      </c>
      <c r="E7" s="21" t="s">
        <v>23</v>
      </c>
      <c r="F7" s="22">
        <v>2797</v>
      </c>
    </row>
    <row r="8" spans="1:6" x14ac:dyDescent="0.2">
      <c r="A8" s="17">
        <v>40882</v>
      </c>
      <c r="B8" s="18" t="s">
        <v>22</v>
      </c>
      <c r="C8" s="19">
        <v>1749</v>
      </c>
      <c r="D8" s="20">
        <v>41248</v>
      </c>
      <c r="E8" s="21" t="s">
        <v>24</v>
      </c>
      <c r="F8" s="22">
        <v>2791</v>
      </c>
    </row>
    <row r="9" spans="1:6" x14ac:dyDescent="0.2">
      <c r="A9" s="17">
        <v>40883</v>
      </c>
      <c r="B9" s="18" t="s">
        <v>23</v>
      </c>
      <c r="C9" s="19">
        <v>2234</v>
      </c>
      <c r="D9" s="20">
        <v>41249</v>
      </c>
      <c r="E9" s="21" t="s">
        <v>18</v>
      </c>
      <c r="F9" s="22">
        <v>2969</v>
      </c>
    </row>
    <row r="10" spans="1:6" x14ac:dyDescent="0.2">
      <c r="A10" s="17">
        <v>40884</v>
      </c>
      <c r="B10" s="18" t="s">
        <v>24</v>
      </c>
      <c r="C10" s="19">
        <v>1980</v>
      </c>
      <c r="D10" s="20">
        <v>41250</v>
      </c>
      <c r="E10" s="21" t="s">
        <v>20</v>
      </c>
      <c r="F10" s="22">
        <v>3776</v>
      </c>
    </row>
    <row r="11" spans="1:6" x14ac:dyDescent="0.2">
      <c r="A11" s="17">
        <v>40885</v>
      </c>
      <c r="B11" s="18" t="s">
        <v>18</v>
      </c>
      <c r="C11" s="19">
        <v>2227</v>
      </c>
      <c r="D11" s="20">
        <v>41251</v>
      </c>
      <c r="E11" s="21" t="s">
        <v>19</v>
      </c>
      <c r="F11" s="22">
        <v>4796</v>
      </c>
    </row>
    <row r="12" spans="1:6" x14ac:dyDescent="0.2">
      <c r="A12" s="17">
        <v>40886</v>
      </c>
      <c r="B12" s="18" t="s">
        <v>20</v>
      </c>
      <c r="C12" s="19">
        <v>2770</v>
      </c>
      <c r="D12" s="20">
        <v>41252</v>
      </c>
      <c r="E12" s="21" t="s">
        <v>21</v>
      </c>
      <c r="F12" s="22">
        <v>2155</v>
      </c>
    </row>
    <row r="13" spans="1:6" x14ac:dyDescent="0.2">
      <c r="A13" s="17">
        <v>40887</v>
      </c>
      <c r="B13" s="18" t="s">
        <v>19</v>
      </c>
      <c r="C13" s="19">
        <v>3167</v>
      </c>
      <c r="D13" s="20">
        <v>41253</v>
      </c>
      <c r="E13" s="21" t="s">
        <v>22</v>
      </c>
      <c r="F13" s="22">
        <v>2892</v>
      </c>
    </row>
    <row r="14" spans="1:6" x14ac:dyDescent="0.2">
      <c r="A14" s="17">
        <v>40888</v>
      </c>
      <c r="B14" s="18" t="s">
        <v>21</v>
      </c>
      <c r="C14" s="19">
        <v>1417</v>
      </c>
      <c r="D14" s="20">
        <v>41254</v>
      </c>
      <c r="E14" s="21" t="s">
        <v>23</v>
      </c>
      <c r="F14" s="22">
        <v>3019</v>
      </c>
    </row>
    <row r="15" spans="1:6" x14ac:dyDescent="0.2">
      <c r="A15" s="17">
        <v>40889</v>
      </c>
      <c r="B15" s="18" t="s">
        <v>22</v>
      </c>
      <c r="C15" s="23">
        <v>2137</v>
      </c>
      <c r="D15" s="20">
        <v>41255</v>
      </c>
      <c r="E15" s="21" t="s">
        <v>24</v>
      </c>
      <c r="F15" s="24">
        <v>3157</v>
      </c>
    </row>
    <row r="16" spans="1:6" x14ac:dyDescent="0.2">
      <c r="A16" s="17">
        <v>40890</v>
      </c>
      <c r="B16" s="18" t="s">
        <v>23</v>
      </c>
      <c r="C16" s="23">
        <v>2294</v>
      </c>
      <c r="D16" s="20">
        <v>41256</v>
      </c>
      <c r="E16" s="21" t="s">
        <v>18</v>
      </c>
      <c r="F16" s="24">
        <v>3388</v>
      </c>
    </row>
    <row r="17" spans="1:6" x14ac:dyDescent="0.2">
      <c r="A17" s="17">
        <v>40891</v>
      </c>
      <c r="B17" s="18" t="s">
        <v>24</v>
      </c>
      <c r="C17" s="23">
        <v>2378</v>
      </c>
      <c r="D17" s="20">
        <v>41257</v>
      </c>
      <c r="E17" s="21" t="s">
        <v>20</v>
      </c>
      <c r="F17" s="24">
        <v>4805</v>
      </c>
    </row>
    <row r="18" spans="1:6" x14ac:dyDescent="0.2">
      <c r="A18" s="17">
        <v>40892</v>
      </c>
      <c r="B18" s="18" t="s">
        <v>18</v>
      </c>
      <c r="C18" s="23">
        <v>2645</v>
      </c>
      <c r="D18" s="20">
        <v>41258</v>
      </c>
      <c r="E18" s="21" t="s">
        <v>19</v>
      </c>
      <c r="F18" s="24">
        <v>6945</v>
      </c>
    </row>
    <row r="19" spans="1:6" x14ac:dyDescent="0.2">
      <c r="A19" s="17">
        <v>40893</v>
      </c>
      <c r="B19" s="18" t="s">
        <v>20</v>
      </c>
      <c r="C19" s="23">
        <v>3258</v>
      </c>
      <c r="D19" s="20">
        <v>41259</v>
      </c>
      <c r="E19" s="21" t="s">
        <v>21</v>
      </c>
      <c r="F19" s="24">
        <v>3171</v>
      </c>
    </row>
    <row r="20" spans="1:6" x14ac:dyDescent="0.2">
      <c r="A20" s="17">
        <v>40894</v>
      </c>
      <c r="B20" s="18" t="s">
        <v>19</v>
      </c>
      <c r="C20" s="23">
        <v>3900</v>
      </c>
      <c r="D20" s="20">
        <v>41260</v>
      </c>
      <c r="E20" s="21" t="s">
        <v>22</v>
      </c>
      <c r="F20" s="24">
        <v>5735</v>
      </c>
    </row>
    <row r="21" spans="1:6" x14ac:dyDescent="0.2">
      <c r="A21" s="17">
        <v>40895</v>
      </c>
      <c r="B21" s="18" t="s">
        <v>21</v>
      </c>
      <c r="C21" s="23">
        <v>1773</v>
      </c>
      <c r="D21" s="20">
        <v>41261</v>
      </c>
      <c r="E21" s="21" t="s">
        <v>23</v>
      </c>
      <c r="F21" s="24">
        <v>7105</v>
      </c>
    </row>
    <row r="22" spans="1:6" x14ac:dyDescent="0.2">
      <c r="A22" s="17">
        <v>40896</v>
      </c>
      <c r="B22" s="18" t="s">
        <v>22</v>
      </c>
      <c r="C22" s="23">
        <v>3014</v>
      </c>
      <c r="D22" s="20">
        <v>41262</v>
      </c>
      <c r="E22" s="21" t="s">
        <v>24</v>
      </c>
      <c r="F22" s="24">
        <v>8250</v>
      </c>
    </row>
    <row r="23" spans="1:6" x14ac:dyDescent="0.2">
      <c r="A23" s="17">
        <v>40897</v>
      </c>
      <c r="B23" s="18" t="s">
        <v>23</v>
      </c>
      <c r="C23" s="23">
        <v>3135</v>
      </c>
      <c r="D23" s="20">
        <v>41263</v>
      </c>
      <c r="E23" s="21" t="s">
        <v>18</v>
      </c>
      <c r="F23" s="24">
        <v>8436</v>
      </c>
    </row>
    <row r="24" spans="1:6" x14ac:dyDescent="0.2">
      <c r="A24" s="17">
        <v>40898</v>
      </c>
      <c r="B24" s="18" t="s">
        <v>24</v>
      </c>
      <c r="C24" s="23">
        <v>3084</v>
      </c>
      <c r="D24" s="20">
        <v>41264</v>
      </c>
      <c r="E24" s="21" t="s">
        <v>20</v>
      </c>
      <c r="F24" s="24">
        <v>8730</v>
      </c>
    </row>
    <row r="25" spans="1:6" x14ac:dyDescent="0.2">
      <c r="A25" s="17">
        <v>40899</v>
      </c>
      <c r="B25" s="18" t="s">
        <v>18</v>
      </c>
      <c r="C25" s="23">
        <v>3422</v>
      </c>
      <c r="D25" s="20">
        <v>41265</v>
      </c>
      <c r="E25" s="21" t="s">
        <v>19</v>
      </c>
      <c r="F25" s="24">
        <v>7598</v>
      </c>
    </row>
    <row r="26" spans="1:6" x14ac:dyDescent="0.2">
      <c r="A26" s="17">
        <v>40900</v>
      </c>
      <c r="B26" s="18" t="s">
        <v>20</v>
      </c>
      <c r="C26" s="23">
        <v>4005</v>
      </c>
      <c r="D26" s="20">
        <v>41266</v>
      </c>
      <c r="E26" s="21" t="s">
        <v>21</v>
      </c>
      <c r="F26" s="24">
        <v>2524</v>
      </c>
    </row>
    <row r="27" spans="1:6" x14ac:dyDescent="0.2">
      <c r="A27" s="17">
        <v>40901</v>
      </c>
      <c r="B27" s="18" t="s">
        <v>19</v>
      </c>
      <c r="C27" s="23">
        <v>2198</v>
      </c>
      <c r="D27" s="20">
        <v>41267</v>
      </c>
      <c r="E27" s="21" t="s">
        <v>22</v>
      </c>
      <c r="F27" s="24">
        <v>4050</v>
      </c>
    </row>
    <row r="28" spans="1:6" x14ac:dyDescent="0.2">
      <c r="A28" s="17">
        <v>40902</v>
      </c>
      <c r="B28" s="18" t="s">
        <v>21</v>
      </c>
      <c r="C28" s="23">
        <v>0</v>
      </c>
      <c r="D28" s="20">
        <v>41268</v>
      </c>
      <c r="E28" s="21" t="s">
        <v>23</v>
      </c>
      <c r="F28" s="24">
        <v>1</v>
      </c>
    </row>
    <row r="29" spans="1:6" x14ac:dyDescent="0.2">
      <c r="A29" s="17">
        <v>40903</v>
      </c>
      <c r="B29" s="18" t="s">
        <v>22</v>
      </c>
      <c r="C29" s="23">
        <v>1813</v>
      </c>
      <c r="D29" s="20">
        <v>41269</v>
      </c>
      <c r="E29" s="21" t="s">
        <v>24</v>
      </c>
      <c r="F29" s="24">
        <v>4292</v>
      </c>
    </row>
    <row r="30" spans="1:6" x14ac:dyDescent="0.2">
      <c r="A30" s="17">
        <v>40904</v>
      </c>
      <c r="B30" s="18" t="s">
        <v>23</v>
      </c>
      <c r="C30" s="23">
        <v>1960</v>
      </c>
      <c r="D30" s="20">
        <v>41270</v>
      </c>
      <c r="E30" s="21" t="s">
        <v>18</v>
      </c>
      <c r="F30" s="24">
        <v>4238</v>
      </c>
    </row>
    <row r="31" spans="1:6" x14ac:dyDescent="0.2">
      <c r="A31" s="17">
        <v>40905</v>
      </c>
      <c r="B31" s="18" t="s">
        <v>24</v>
      </c>
      <c r="C31" s="23">
        <v>1935</v>
      </c>
      <c r="D31" s="20">
        <v>41271</v>
      </c>
      <c r="E31" s="21" t="s">
        <v>20</v>
      </c>
      <c r="F31" s="24">
        <v>4672</v>
      </c>
    </row>
    <row r="32" spans="1:6" x14ac:dyDescent="0.2">
      <c r="A32" s="17">
        <v>40906</v>
      </c>
      <c r="B32" s="18" t="s">
        <v>18</v>
      </c>
      <c r="C32" s="23">
        <v>1992</v>
      </c>
      <c r="D32" s="20">
        <v>41272</v>
      </c>
      <c r="E32" s="21" t="s">
        <v>19</v>
      </c>
      <c r="F32" s="24">
        <v>4774</v>
      </c>
    </row>
    <row r="33" spans="1:6" x14ac:dyDescent="0.2">
      <c r="A33" s="17">
        <v>40907</v>
      </c>
      <c r="B33" s="18" t="s">
        <v>20</v>
      </c>
      <c r="C33" s="23">
        <v>2505</v>
      </c>
      <c r="D33" s="20">
        <v>41273</v>
      </c>
      <c r="E33" s="21" t="s">
        <v>21</v>
      </c>
      <c r="F33" s="24">
        <v>1555</v>
      </c>
    </row>
    <row r="34" spans="1:6" ht="13.5" thickBot="1" x14ac:dyDescent="0.25">
      <c r="A34" s="25">
        <v>40908</v>
      </c>
      <c r="B34" s="26" t="s">
        <v>19</v>
      </c>
      <c r="C34" s="27">
        <v>1711</v>
      </c>
      <c r="D34" s="28">
        <v>41274</v>
      </c>
      <c r="E34" s="29" t="s">
        <v>22</v>
      </c>
      <c r="F34" s="30">
        <v>3117</v>
      </c>
    </row>
    <row r="35" spans="1:6" ht="27.75" customHeight="1" x14ac:dyDescent="0.2">
      <c r="C35" s="33">
        <v>73825</v>
      </c>
      <c r="D35" s="34"/>
      <c r="E35" s="34"/>
      <c r="F35" s="33">
        <v>131103</v>
      </c>
    </row>
  </sheetData>
  <customSheetViews>
    <customSheetView guid="{6828C9CD-F0DF-4095-BFAF-9186B4B82A2A}">
      <selection activeCell="H44" sqref="H44"/>
      <pageMargins left="0.7" right="0.7" top="0.75" bottom="0.75" header="0.3" footer="0.3"/>
    </customSheetView>
  </customSheetViews>
  <mergeCells count="3">
    <mergeCell ref="A1:F1"/>
    <mergeCell ref="A2:C2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R1" workbookViewId="0">
      <selection activeCell="Z35" sqref="Z35"/>
    </sheetView>
  </sheetViews>
  <sheetFormatPr defaultColWidth="10.7109375" defaultRowHeight="12.75" x14ac:dyDescent="0.2"/>
  <cols>
    <col min="10" max="10" width="10.7109375" customWidth="1"/>
  </cols>
  <sheetData>
    <row r="1" spans="1:27" ht="13.5" thickBot="1" x14ac:dyDescent="0.25">
      <c r="A1" s="213" t="s">
        <v>25</v>
      </c>
      <c r="B1" s="214"/>
      <c r="C1" s="214"/>
      <c r="D1" s="214"/>
      <c r="E1" s="214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7" ht="13.5" thickBot="1" x14ac:dyDescent="0.25">
      <c r="A2" s="220">
        <v>2012</v>
      </c>
      <c r="B2" s="221"/>
      <c r="C2" s="222"/>
      <c r="D2" s="220">
        <v>2013</v>
      </c>
      <c r="E2" s="221"/>
      <c r="F2" s="221"/>
      <c r="G2" s="65" t="s">
        <v>36</v>
      </c>
      <c r="H2" s="220">
        <v>2014</v>
      </c>
      <c r="I2" s="221"/>
      <c r="J2" s="221"/>
      <c r="K2" s="65" t="s">
        <v>36</v>
      </c>
      <c r="L2" s="220">
        <v>2015</v>
      </c>
      <c r="M2" s="221"/>
      <c r="N2" s="221"/>
      <c r="O2" s="65" t="s">
        <v>36</v>
      </c>
      <c r="P2" s="220">
        <v>2016</v>
      </c>
      <c r="Q2" s="221"/>
      <c r="R2" s="221"/>
      <c r="S2" s="65" t="s">
        <v>36</v>
      </c>
      <c r="T2" s="220">
        <v>2017</v>
      </c>
      <c r="U2" s="221"/>
      <c r="V2" s="221"/>
      <c r="W2" s="65" t="s">
        <v>36</v>
      </c>
      <c r="X2" s="231">
        <v>2018</v>
      </c>
      <c r="Y2" s="232"/>
      <c r="Z2" s="233"/>
      <c r="AA2" s="194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195" t="s">
        <v>15</v>
      </c>
      <c r="Y3" s="196" t="s">
        <v>16</v>
      </c>
      <c r="Z3" s="196" t="s">
        <v>17</v>
      </c>
      <c r="AA3" s="67" t="s">
        <v>37</v>
      </c>
    </row>
    <row r="4" spans="1:27" x14ac:dyDescent="0.2">
      <c r="A4" s="35">
        <v>40909</v>
      </c>
      <c r="B4" s="36" t="s">
        <v>21</v>
      </c>
      <c r="C4" s="129">
        <v>0</v>
      </c>
      <c r="D4" s="20">
        <v>41275</v>
      </c>
      <c r="E4" s="21" t="s">
        <v>23</v>
      </c>
      <c r="F4" s="130">
        <v>224</v>
      </c>
      <c r="G4" s="132" t="s">
        <v>40</v>
      </c>
      <c r="H4" s="35">
        <v>41640</v>
      </c>
      <c r="I4" s="36" t="s">
        <v>24</v>
      </c>
      <c r="J4" s="131">
        <v>165</v>
      </c>
      <c r="K4" s="133" t="s">
        <v>40</v>
      </c>
      <c r="L4" s="20">
        <v>42005</v>
      </c>
      <c r="M4" s="21" t="s">
        <v>38</v>
      </c>
      <c r="N4" s="131">
        <v>174</v>
      </c>
      <c r="O4" s="132" t="s">
        <v>40</v>
      </c>
      <c r="P4" s="35">
        <v>42370</v>
      </c>
      <c r="Q4" s="36" t="s">
        <v>20</v>
      </c>
      <c r="R4" s="131">
        <v>308</v>
      </c>
      <c r="S4" s="133" t="s">
        <v>40</v>
      </c>
      <c r="T4" s="20">
        <v>42736</v>
      </c>
      <c r="U4" s="21" t="s">
        <v>21</v>
      </c>
      <c r="V4" s="131">
        <v>301</v>
      </c>
      <c r="W4" s="132" t="s">
        <v>40</v>
      </c>
      <c r="X4" s="20">
        <v>43101</v>
      </c>
      <c r="Y4" s="21" t="str">
        <f>TEXT(X4,"ddd")</f>
        <v>Mon</v>
      </c>
      <c r="Z4" s="131">
        <v>246</v>
      </c>
      <c r="AA4" s="132" t="s">
        <v>40</v>
      </c>
    </row>
    <row r="5" spans="1:27" x14ac:dyDescent="0.2">
      <c r="A5" s="35">
        <v>40910</v>
      </c>
      <c r="B5" s="36" t="s">
        <v>22</v>
      </c>
      <c r="C5" s="37">
        <v>1633</v>
      </c>
      <c r="D5" s="20">
        <v>41276</v>
      </c>
      <c r="E5" s="21" t="s">
        <v>24</v>
      </c>
      <c r="F5" s="53">
        <v>3868</v>
      </c>
      <c r="G5" s="71"/>
      <c r="H5" s="35">
        <v>41641</v>
      </c>
      <c r="I5" s="36" t="s">
        <v>18</v>
      </c>
      <c r="J5" s="56">
        <v>2588</v>
      </c>
      <c r="K5" s="68"/>
      <c r="L5" s="20">
        <v>42006</v>
      </c>
      <c r="M5" s="21" t="s">
        <v>20</v>
      </c>
      <c r="N5" s="58">
        <v>3247</v>
      </c>
      <c r="O5" s="71"/>
      <c r="P5" s="35">
        <v>42371</v>
      </c>
      <c r="Q5" s="36" t="s">
        <v>19</v>
      </c>
      <c r="R5" s="56">
        <v>5073</v>
      </c>
      <c r="S5" s="68"/>
      <c r="T5" s="20">
        <v>42737</v>
      </c>
      <c r="U5" s="21" t="s">
        <v>22</v>
      </c>
      <c r="V5" s="58">
        <v>2283</v>
      </c>
      <c r="W5" s="71"/>
      <c r="X5" s="20">
        <v>43102</v>
      </c>
      <c r="Y5" s="21" t="str">
        <f t="shared" ref="Y5:Y34" si="0">TEXT(X5,"ddd")</f>
        <v>Tue</v>
      </c>
      <c r="Z5" s="58">
        <f>2794+14</f>
        <v>2808</v>
      </c>
      <c r="AA5" s="71"/>
    </row>
    <row r="6" spans="1:27" x14ac:dyDescent="0.2">
      <c r="A6" s="35">
        <v>40911</v>
      </c>
      <c r="B6" s="36" t="s">
        <v>23</v>
      </c>
      <c r="C6" s="37">
        <v>1848</v>
      </c>
      <c r="D6" s="20">
        <v>41277</v>
      </c>
      <c r="E6" s="21" t="s">
        <v>18</v>
      </c>
      <c r="F6" s="53">
        <v>3635</v>
      </c>
      <c r="G6" s="71"/>
      <c r="H6" s="35">
        <v>41642</v>
      </c>
      <c r="I6" s="36" t="s">
        <v>20</v>
      </c>
      <c r="J6" s="56">
        <v>2748</v>
      </c>
      <c r="K6" s="68"/>
      <c r="L6" s="20">
        <v>42007</v>
      </c>
      <c r="M6" s="21" t="s">
        <v>19</v>
      </c>
      <c r="N6" s="58">
        <v>2801</v>
      </c>
      <c r="O6" s="71"/>
      <c r="P6" s="35">
        <v>42372</v>
      </c>
      <c r="Q6" s="36" t="s">
        <v>21</v>
      </c>
      <c r="R6" s="56">
        <v>2147</v>
      </c>
      <c r="S6" s="68"/>
      <c r="T6" s="20">
        <v>42738</v>
      </c>
      <c r="U6" s="21" t="s">
        <v>23</v>
      </c>
      <c r="V6" s="58">
        <v>2571</v>
      </c>
      <c r="W6" s="71"/>
      <c r="X6" s="20">
        <v>43103</v>
      </c>
      <c r="Y6" s="21" t="str">
        <f t="shared" si="0"/>
        <v>Wed</v>
      </c>
      <c r="Z6" s="58">
        <f>2595+18</f>
        <v>2613</v>
      </c>
      <c r="AA6" s="71"/>
    </row>
    <row r="7" spans="1:27" x14ac:dyDescent="0.2">
      <c r="A7" s="35">
        <v>40912</v>
      </c>
      <c r="B7" s="36" t="s">
        <v>24</v>
      </c>
      <c r="C7" s="37">
        <v>1666</v>
      </c>
      <c r="D7" s="20">
        <v>41278</v>
      </c>
      <c r="E7" s="21" t="s">
        <v>20</v>
      </c>
      <c r="F7" s="53">
        <v>4161</v>
      </c>
      <c r="G7" s="71"/>
      <c r="H7" s="35">
        <v>41643</v>
      </c>
      <c r="I7" s="36" t="s">
        <v>19</v>
      </c>
      <c r="J7" s="56">
        <v>2857</v>
      </c>
      <c r="K7" s="68"/>
      <c r="L7" s="20">
        <v>42008</v>
      </c>
      <c r="M7" s="21" t="s">
        <v>21</v>
      </c>
      <c r="N7" s="58">
        <v>1018</v>
      </c>
      <c r="O7" s="71"/>
      <c r="P7" s="35">
        <v>42373</v>
      </c>
      <c r="Q7" s="36" t="s">
        <v>22</v>
      </c>
      <c r="R7" s="56">
        <v>4125</v>
      </c>
      <c r="S7" s="68"/>
      <c r="T7" s="20">
        <v>42739</v>
      </c>
      <c r="U7" s="21" t="s">
        <v>24</v>
      </c>
      <c r="V7" s="58">
        <v>2327</v>
      </c>
      <c r="W7" s="71"/>
      <c r="X7" s="20">
        <v>43104</v>
      </c>
      <c r="Y7" s="21" t="str">
        <f t="shared" si="0"/>
        <v>Thu</v>
      </c>
      <c r="Z7" s="58">
        <f>2627+29</f>
        <v>2656</v>
      </c>
      <c r="AA7" s="71"/>
    </row>
    <row r="8" spans="1:27" x14ac:dyDescent="0.2">
      <c r="A8" s="35">
        <v>40913</v>
      </c>
      <c r="B8" s="36" t="s">
        <v>18</v>
      </c>
      <c r="C8" s="37">
        <v>1705</v>
      </c>
      <c r="D8" s="20">
        <v>41279</v>
      </c>
      <c r="E8" s="21" t="s">
        <v>19</v>
      </c>
      <c r="F8" s="53">
        <v>4946</v>
      </c>
      <c r="G8" s="71"/>
      <c r="H8" s="35">
        <v>41644</v>
      </c>
      <c r="I8" s="36" t="s">
        <v>21</v>
      </c>
      <c r="J8" s="56">
        <v>1075</v>
      </c>
      <c r="K8" s="68"/>
      <c r="L8" s="20">
        <v>42009</v>
      </c>
      <c r="M8" s="21" t="s">
        <v>22</v>
      </c>
      <c r="N8" s="58">
        <v>2067</v>
      </c>
      <c r="O8" s="71"/>
      <c r="P8" s="35">
        <v>42374</v>
      </c>
      <c r="Q8" s="36" t="s">
        <v>23</v>
      </c>
      <c r="R8" s="56">
        <v>3974</v>
      </c>
      <c r="S8" s="68"/>
      <c r="T8" s="20">
        <v>42740</v>
      </c>
      <c r="U8" s="21" t="s">
        <v>18</v>
      </c>
      <c r="V8" s="58">
        <v>2702</v>
      </c>
      <c r="W8" s="71"/>
      <c r="X8" s="20">
        <v>43105</v>
      </c>
      <c r="Y8" s="21" t="str">
        <f t="shared" si="0"/>
        <v>Fri</v>
      </c>
      <c r="Z8" s="58">
        <f>3227+19</f>
        <v>3246</v>
      </c>
      <c r="AA8" s="71"/>
    </row>
    <row r="9" spans="1:27" x14ac:dyDescent="0.2">
      <c r="A9" s="35">
        <v>40914</v>
      </c>
      <c r="B9" s="36" t="s">
        <v>20</v>
      </c>
      <c r="C9" s="37">
        <v>2078</v>
      </c>
      <c r="D9" s="20">
        <v>41280</v>
      </c>
      <c r="E9" s="21" t="s">
        <v>21</v>
      </c>
      <c r="F9" s="53">
        <v>1697</v>
      </c>
      <c r="G9" s="71"/>
      <c r="H9" s="35">
        <v>41645</v>
      </c>
      <c r="I9" s="36" t="s">
        <v>22</v>
      </c>
      <c r="J9" s="56">
        <v>1864</v>
      </c>
      <c r="K9" s="68"/>
      <c r="L9" s="20">
        <v>42010</v>
      </c>
      <c r="M9" s="21" t="s">
        <v>23</v>
      </c>
      <c r="N9" s="58">
        <v>2148</v>
      </c>
      <c r="O9" s="71"/>
      <c r="P9" s="35">
        <v>42375</v>
      </c>
      <c r="Q9" s="36" t="s">
        <v>24</v>
      </c>
      <c r="R9" s="56">
        <v>3722</v>
      </c>
      <c r="S9" s="68"/>
      <c r="T9" s="20">
        <v>42741</v>
      </c>
      <c r="U9" s="21" t="s">
        <v>20</v>
      </c>
      <c r="V9" s="58">
        <v>3249</v>
      </c>
      <c r="W9" s="71"/>
      <c r="X9" s="20">
        <v>43106</v>
      </c>
      <c r="Y9" s="21" t="str">
        <f t="shared" si="0"/>
        <v>Sat</v>
      </c>
      <c r="Z9" s="58">
        <v>3754</v>
      </c>
      <c r="AA9" s="71"/>
    </row>
    <row r="10" spans="1:27" x14ac:dyDescent="0.2">
      <c r="A10" s="35">
        <v>40915</v>
      </c>
      <c r="B10" s="36" t="s">
        <v>19</v>
      </c>
      <c r="C10" s="37">
        <v>2720</v>
      </c>
      <c r="D10" s="20">
        <v>41281</v>
      </c>
      <c r="E10" s="21" t="s">
        <v>22</v>
      </c>
      <c r="F10" s="53">
        <v>3424</v>
      </c>
      <c r="G10" s="71"/>
      <c r="H10" s="35">
        <v>41646</v>
      </c>
      <c r="I10" s="36" t="s">
        <v>23</v>
      </c>
      <c r="J10" s="56">
        <v>1848</v>
      </c>
      <c r="K10" s="68"/>
      <c r="L10" s="20">
        <v>42011</v>
      </c>
      <c r="M10" s="21" t="s">
        <v>24</v>
      </c>
      <c r="N10" s="58">
        <v>2055</v>
      </c>
      <c r="O10" s="71"/>
      <c r="P10" s="35">
        <v>42376</v>
      </c>
      <c r="Q10" s="36" t="s">
        <v>18</v>
      </c>
      <c r="R10" s="56">
        <v>3524</v>
      </c>
      <c r="S10" s="68"/>
      <c r="T10" s="20">
        <v>42742</v>
      </c>
      <c r="U10" s="21" t="s">
        <v>19</v>
      </c>
      <c r="V10" s="58">
        <v>4155</v>
      </c>
      <c r="W10" s="71"/>
      <c r="X10" s="20">
        <v>43107</v>
      </c>
      <c r="Y10" s="21" t="str">
        <f t="shared" si="0"/>
        <v>Sun</v>
      </c>
      <c r="Z10" s="58">
        <v>1578</v>
      </c>
      <c r="AA10" s="71"/>
    </row>
    <row r="11" spans="1:27" x14ac:dyDescent="0.2">
      <c r="A11" s="35">
        <v>40916</v>
      </c>
      <c r="B11" s="36" t="s">
        <v>21</v>
      </c>
      <c r="C11" s="37">
        <v>1106</v>
      </c>
      <c r="D11" s="20">
        <v>41282</v>
      </c>
      <c r="E11" s="21" t="s">
        <v>23</v>
      </c>
      <c r="F11" s="53">
        <v>3321</v>
      </c>
      <c r="G11" s="71"/>
      <c r="H11" s="35">
        <v>41647</v>
      </c>
      <c r="I11" s="36" t="s">
        <v>24</v>
      </c>
      <c r="J11" s="56">
        <v>1836</v>
      </c>
      <c r="K11" s="68"/>
      <c r="L11" s="20">
        <v>42012</v>
      </c>
      <c r="M11" s="21" t="s">
        <v>18</v>
      </c>
      <c r="N11" s="58">
        <v>2184</v>
      </c>
      <c r="O11" s="71"/>
      <c r="P11" s="35">
        <v>42377</v>
      </c>
      <c r="Q11" s="36" t="s">
        <v>20</v>
      </c>
      <c r="R11" s="56">
        <v>4083</v>
      </c>
      <c r="S11" s="68"/>
      <c r="T11" s="20">
        <v>42743</v>
      </c>
      <c r="U11" s="21" t="s">
        <v>21</v>
      </c>
      <c r="V11" s="58">
        <v>1632</v>
      </c>
      <c r="W11" s="71"/>
      <c r="X11" s="20">
        <v>43108</v>
      </c>
      <c r="Y11" s="21" t="str">
        <f t="shared" si="0"/>
        <v>Mon</v>
      </c>
      <c r="Z11" s="58">
        <f>2314+22</f>
        <v>2336</v>
      </c>
      <c r="AA11" s="71"/>
    </row>
    <row r="12" spans="1:27" x14ac:dyDescent="0.2">
      <c r="A12" s="35">
        <v>40917</v>
      </c>
      <c r="B12" s="36" t="s">
        <v>22</v>
      </c>
      <c r="C12" s="37">
        <v>1744</v>
      </c>
      <c r="D12" s="20">
        <v>41283</v>
      </c>
      <c r="E12" s="21" t="s">
        <v>24</v>
      </c>
      <c r="F12" s="53">
        <v>3617</v>
      </c>
      <c r="G12" s="71"/>
      <c r="H12" s="35">
        <v>41648</v>
      </c>
      <c r="I12" s="36" t="s">
        <v>18</v>
      </c>
      <c r="J12" s="56">
        <v>2069</v>
      </c>
      <c r="K12" s="68"/>
      <c r="L12" s="20">
        <v>42013</v>
      </c>
      <c r="M12" s="21" t="s">
        <v>20</v>
      </c>
      <c r="N12" s="58">
        <v>2763</v>
      </c>
      <c r="O12" s="71"/>
      <c r="P12" s="35">
        <v>42378</v>
      </c>
      <c r="Q12" s="36" t="s">
        <v>19</v>
      </c>
      <c r="R12" s="56">
        <v>5043</v>
      </c>
      <c r="S12" s="68"/>
      <c r="T12" s="20">
        <v>42744</v>
      </c>
      <c r="U12" s="21" t="s">
        <v>22</v>
      </c>
      <c r="V12" s="58">
        <v>2373</v>
      </c>
      <c r="W12" s="71"/>
      <c r="X12" s="20">
        <v>43109</v>
      </c>
      <c r="Y12" s="21" t="str">
        <f t="shared" si="0"/>
        <v>Tue</v>
      </c>
      <c r="Z12" s="58">
        <f>2390+24</f>
        <v>2414</v>
      </c>
      <c r="AA12" s="71"/>
    </row>
    <row r="13" spans="1:27" x14ac:dyDescent="0.2">
      <c r="A13" s="35">
        <v>40918</v>
      </c>
      <c r="B13" s="36" t="s">
        <v>23</v>
      </c>
      <c r="C13" s="37">
        <v>1564</v>
      </c>
      <c r="D13" s="20">
        <v>41284</v>
      </c>
      <c r="E13" s="21" t="s">
        <v>18</v>
      </c>
      <c r="F13" s="53">
        <v>4312</v>
      </c>
      <c r="G13" s="71"/>
      <c r="H13" s="35">
        <v>41649</v>
      </c>
      <c r="I13" s="36" t="s">
        <v>20</v>
      </c>
      <c r="J13" s="56">
        <v>2430</v>
      </c>
      <c r="K13" s="68"/>
      <c r="L13" s="20">
        <v>42014</v>
      </c>
      <c r="M13" s="21" t="s">
        <v>19</v>
      </c>
      <c r="N13" s="58">
        <v>3083</v>
      </c>
      <c r="O13" s="71"/>
      <c r="P13" s="35">
        <v>42379</v>
      </c>
      <c r="Q13" s="36" t="s">
        <v>21</v>
      </c>
      <c r="R13" s="56">
        <v>2040</v>
      </c>
      <c r="S13" s="68"/>
      <c r="T13" s="20">
        <v>42745</v>
      </c>
      <c r="U13" s="21" t="s">
        <v>23</v>
      </c>
      <c r="V13" s="58">
        <v>2414</v>
      </c>
      <c r="W13" s="71"/>
      <c r="X13" s="20">
        <v>43110</v>
      </c>
      <c r="Y13" s="21" t="str">
        <f t="shared" si="0"/>
        <v>Wed</v>
      </c>
      <c r="Z13" s="58">
        <f>2349+15</f>
        <v>2364</v>
      </c>
      <c r="AA13" s="71"/>
    </row>
    <row r="14" spans="1:27" x14ac:dyDescent="0.2">
      <c r="A14" s="35">
        <v>40919</v>
      </c>
      <c r="B14" s="36" t="s">
        <v>24</v>
      </c>
      <c r="C14" s="37">
        <v>1608</v>
      </c>
      <c r="D14" s="20">
        <v>41285</v>
      </c>
      <c r="E14" s="21" t="s">
        <v>20</v>
      </c>
      <c r="F14" s="53">
        <v>4943</v>
      </c>
      <c r="G14" s="71"/>
      <c r="H14" s="35">
        <v>41650</v>
      </c>
      <c r="I14" s="36" t="s">
        <v>19</v>
      </c>
      <c r="J14" s="56">
        <v>3063</v>
      </c>
      <c r="K14" s="68"/>
      <c r="L14" s="20">
        <v>42015</v>
      </c>
      <c r="M14" s="21" t="s">
        <v>21</v>
      </c>
      <c r="N14" s="58">
        <v>1195</v>
      </c>
      <c r="O14" s="71"/>
      <c r="P14" s="35">
        <v>42380</v>
      </c>
      <c r="Q14" s="36" t="s">
        <v>22</v>
      </c>
      <c r="R14" s="56">
        <v>3050</v>
      </c>
      <c r="S14" s="68"/>
      <c r="T14" s="20">
        <v>42746</v>
      </c>
      <c r="U14" s="21" t="s">
        <v>24</v>
      </c>
      <c r="V14" s="58">
        <v>2400</v>
      </c>
      <c r="W14" s="71"/>
      <c r="X14" s="20">
        <v>43111</v>
      </c>
      <c r="Y14" s="21" t="str">
        <f t="shared" si="0"/>
        <v>Thu</v>
      </c>
      <c r="Z14" s="58">
        <f>2444+25</f>
        <v>2469</v>
      </c>
      <c r="AA14" s="71"/>
    </row>
    <row r="15" spans="1:27" x14ac:dyDescent="0.2">
      <c r="A15" s="35">
        <v>40920</v>
      </c>
      <c r="B15" s="36" t="s">
        <v>18</v>
      </c>
      <c r="C15" s="37">
        <v>1777</v>
      </c>
      <c r="D15" s="20">
        <v>41286</v>
      </c>
      <c r="E15" s="21" t="s">
        <v>19</v>
      </c>
      <c r="F15" s="53">
        <v>5453</v>
      </c>
      <c r="G15" s="71"/>
      <c r="H15" s="35">
        <v>41651</v>
      </c>
      <c r="I15" s="36" t="s">
        <v>21</v>
      </c>
      <c r="J15" s="57">
        <v>1366</v>
      </c>
      <c r="K15" s="68"/>
      <c r="L15" s="20">
        <v>42016</v>
      </c>
      <c r="M15" s="21" t="s">
        <v>22</v>
      </c>
      <c r="N15" s="59">
        <v>1983</v>
      </c>
      <c r="O15" s="71"/>
      <c r="P15" s="35">
        <v>42381</v>
      </c>
      <c r="Q15" s="36" t="s">
        <v>23</v>
      </c>
      <c r="R15" s="57">
        <v>2802</v>
      </c>
      <c r="S15" s="68"/>
      <c r="T15" s="20">
        <v>42747</v>
      </c>
      <c r="U15" s="21" t="s">
        <v>18</v>
      </c>
      <c r="V15" s="59">
        <v>2677</v>
      </c>
      <c r="W15" s="71"/>
      <c r="X15" s="20">
        <v>43112</v>
      </c>
      <c r="Y15" s="21" t="str">
        <f t="shared" si="0"/>
        <v>Fri</v>
      </c>
      <c r="Z15" s="59">
        <f>3006+10</f>
        <v>3016</v>
      </c>
      <c r="AA15" s="71"/>
    </row>
    <row r="16" spans="1:27" x14ac:dyDescent="0.2">
      <c r="A16" s="35">
        <v>40921</v>
      </c>
      <c r="B16" s="36" t="s">
        <v>20</v>
      </c>
      <c r="C16" s="37">
        <v>2173</v>
      </c>
      <c r="D16" s="20">
        <v>41287</v>
      </c>
      <c r="E16" s="21" t="s">
        <v>21</v>
      </c>
      <c r="F16" s="53">
        <v>1744</v>
      </c>
      <c r="G16" s="71"/>
      <c r="H16" s="35">
        <v>41652</v>
      </c>
      <c r="I16" s="36" t="s">
        <v>22</v>
      </c>
      <c r="J16" s="57">
        <v>1717</v>
      </c>
      <c r="K16" s="68"/>
      <c r="L16" s="20">
        <v>42017</v>
      </c>
      <c r="M16" s="21" t="s">
        <v>23</v>
      </c>
      <c r="N16" s="59">
        <v>1960</v>
      </c>
      <c r="O16" s="71"/>
      <c r="P16" s="35">
        <v>42382</v>
      </c>
      <c r="Q16" s="36" t="s">
        <v>24</v>
      </c>
      <c r="R16" s="57">
        <v>2816</v>
      </c>
      <c r="S16" s="68"/>
      <c r="T16" s="20">
        <v>42748</v>
      </c>
      <c r="U16" s="21" t="s">
        <v>20</v>
      </c>
      <c r="V16" s="59">
        <v>3222</v>
      </c>
      <c r="W16" s="71"/>
      <c r="X16" s="20">
        <v>43113</v>
      </c>
      <c r="Y16" s="21" t="str">
        <f t="shared" si="0"/>
        <v>Sat</v>
      </c>
      <c r="Z16" s="59">
        <v>3334</v>
      </c>
      <c r="AA16" s="71"/>
    </row>
    <row r="17" spans="1:27" x14ac:dyDescent="0.2">
      <c r="A17" s="35">
        <v>40922</v>
      </c>
      <c r="B17" s="36" t="s">
        <v>19</v>
      </c>
      <c r="C17" s="37">
        <v>2743</v>
      </c>
      <c r="D17" s="20">
        <v>41288</v>
      </c>
      <c r="E17" s="21" t="s">
        <v>22</v>
      </c>
      <c r="F17" s="53">
        <v>3632</v>
      </c>
      <c r="G17" s="71"/>
      <c r="H17" s="35">
        <v>41653</v>
      </c>
      <c r="I17" s="36" t="s">
        <v>23</v>
      </c>
      <c r="J17" s="57">
        <v>1824</v>
      </c>
      <c r="K17" s="68"/>
      <c r="L17" s="20">
        <v>42018</v>
      </c>
      <c r="M17" s="21" t="s">
        <v>24</v>
      </c>
      <c r="N17" s="59">
        <v>2074</v>
      </c>
      <c r="O17" s="71"/>
      <c r="P17" s="35">
        <v>42383</v>
      </c>
      <c r="Q17" s="36" t="s">
        <v>18</v>
      </c>
      <c r="R17" s="57">
        <v>3056</v>
      </c>
      <c r="S17" s="68"/>
      <c r="T17" s="20">
        <v>42749</v>
      </c>
      <c r="U17" s="21" t="s">
        <v>19</v>
      </c>
      <c r="V17" s="59">
        <v>3449</v>
      </c>
      <c r="W17" s="71"/>
      <c r="X17" s="20">
        <v>43114</v>
      </c>
      <c r="Y17" s="21" t="str">
        <f t="shared" si="0"/>
        <v>Sun</v>
      </c>
      <c r="Z17" s="59">
        <v>1395</v>
      </c>
      <c r="AA17" s="71"/>
    </row>
    <row r="18" spans="1:27" x14ac:dyDescent="0.2">
      <c r="A18" s="35">
        <v>40923</v>
      </c>
      <c r="B18" s="36" t="s">
        <v>21</v>
      </c>
      <c r="C18" s="37">
        <v>1277</v>
      </c>
      <c r="D18" s="20">
        <v>41289</v>
      </c>
      <c r="E18" s="21" t="s">
        <v>23</v>
      </c>
      <c r="F18" s="53">
        <v>4179</v>
      </c>
      <c r="G18" s="71"/>
      <c r="H18" s="35">
        <v>41654</v>
      </c>
      <c r="I18" s="36" t="s">
        <v>24</v>
      </c>
      <c r="J18" s="57">
        <v>1905</v>
      </c>
      <c r="K18" s="68"/>
      <c r="L18" s="20">
        <v>42019</v>
      </c>
      <c r="M18" s="21" t="s">
        <v>18</v>
      </c>
      <c r="N18" s="59">
        <v>2293</v>
      </c>
      <c r="O18" s="71"/>
      <c r="P18" s="35">
        <v>42384</v>
      </c>
      <c r="Q18" s="36" t="s">
        <v>20</v>
      </c>
      <c r="R18" s="57">
        <v>3723</v>
      </c>
      <c r="S18" s="68"/>
      <c r="T18" s="20">
        <v>42750</v>
      </c>
      <c r="U18" s="21" t="s">
        <v>21</v>
      </c>
      <c r="V18" s="59">
        <v>1464</v>
      </c>
      <c r="W18" s="71"/>
      <c r="X18" s="20">
        <v>43115</v>
      </c>
      <c r="Y18" s="21" t="str">
        <f t="shared" si="0"/>
        <v>Mon</v>
      </c>
      <c r="Z18" s="59">
        <v>2054</v>
      </c>
      <c r="AA18" s="71"/>
    </row>
    <row r="19" spans="1:27" x14ac:dyDescent="0.2">
      <c r="A19" s="35">
        <v>40924</v>
      </c>
      <c r="B19" s="36" t="s">
        <v>22</v>
      </c>
      <c r="C19" s="37">
        <v>1609</v>
      </c>
      <c r="D19" s="20">
        <v>41290</v>
      </c>
      <c r="E19" s="21" t="s">
        <v>24</v>
      </c>
      <c r="F19" s="53">
        <v>5214</v>
      </c>
      <c r="G19" s="71"/>
      <c r="H19" s="35">
        <v>41655</v>
      </c>
      <c r="I19" s="36" t="s">
        <v>18</v>
      </c>
      <c r="J19" s="57">
        <v>2031</v>
      </c>
      <c r="K19" s="68"/>
      <c r="L19" s="20">
        <v>42020</v>
      </c>
      <c r="M19" s="21" t="s">
        <v>20</v>
      </c>
      <c r="N19" s="59">
        <v>2735</v>
      </c>
      <c r="O19" s="71"/>
      <c r="P19" s="35">
        <v>42385</v>
      </c>
      <c r="Q19" s="36" t="s">
        <v>19</v>
      </c>
      <c r="R19" s="57">
        <v>3904</v>
      </c>
      <c r="S19" s="68"/>
      <c r="T19" s="20">
        <v>42751</v>
      </c>
      <c r="U19" s="21" t="s">
        <v>22</v>
      </c>
      <c r="V19" s="59">
        <v>2186</v>
      </c>
      <c r="W19" s="71"/>
      <c r="X19" s="20">
        <v>43116</v>
      </c>
      <c r="Y19" s="21" t="str">
        <f t="shared" si="0"/>
        <v>Tue</v>
      </c>
      <c r="Z19" s="59">
        <f>2071+23</f>
        <v>2094</v>
      </c>
      <c r="AA19" s="71"/>
    </row>
    <row r="20" spans="1:27" x14ac:dyDescent="0.2">
      <c r="A20" s="35">
        <v>40925</v>
      </c>
      <c r="B20" s="36" t="s">
        <v>23</v>
      </c>
      <c r="C20" s="37">
        <v>1671</v>
      </c>
      <c r="D20" s="20">
        <v>41291</v>
      </c>
      <c r="E20" s="21" t="s">
        <v>18</v>
      </c>
      <c r="F20" s="53">
        <v>4678</v>
      </c>
      <c r="G20" s="71"/>
      <c r="H20" s="35">
        <v>41656</v>
      </c>
      <c r="I20" s="36" t="s">
        <v>20</v>
      </c>
      <c r="J20" s="57">
        <v>2449</v>
      </c>
      <c r="K20" s="68"/>
      <c r="L20" s="20">
        <v>42021</v>
      </c>
      <c r="M20" s="21" t="s">
        <v>19</v>
      </c>
      <c r="N20" s="59">
        <v>3095</v>
      </c>
      <c r="O20" s="71"/>
      <c r="P20" s="35">
        <v>42386</v>
      </c>
      <c r="Q20" s="36" t="s">
        <v>21</v>
      </c>
      <c r="R20" s="57">
        <v>1548</v>
      </c>
      <c r="S20" s="68"/>
      <c r="T20" s="20">
        <v>42752</v>
      </c>
      <c r="U20" s="21" t="s">
        <v>23</v>
      </c>
      <c r="V20" s="59">
        <v>2283</v>
      </c>
      <c r="W20" s="71"/>
      <c r="X20" s="20">
        <v>43117</v>
      </c>
      <c r="Y20" s="21" t="str">
        <f t="shared" si="0"/>
        <v>Wed</v>
      </c>
      <c r="Z20" s="59">
        <f>2108+24</f>
        <v>2132</v>
      </c>
      <c r="AA20" s="71"/>
    </row>
    <row r="21" spans="1:27" x14ac:dyDescent="0.2">
      <c r="A21" s="35">
        <v>40926</v>
      </c>
      <c r="B21" s="36" t="s">
        <v>24</v>
      </c>
      <c r="C21" s="37">
        <v>1573</v>
      </c>
      <c r="D21" s="20">
        <v>41292</v>
      </c>
      <c r="E21" s="21" t="s">
        <v>20</v>
      </c>
      <c r="F21" s="53">
        <v>4716</v>
      </c>
      <c r="G21" s="71"/>
      <c r="H21" s="35">
        <v>41657</v>
      </c>
      <c r="I21" s="36" t="s">
        <v>19</v>
      </c>
      <c r="J21" s="57">
        <v>3016</v>
      </c>
      <c r="K21" s="68"/>
      <c r="L21" s="20">
        <v>42022</v>
      </c>
      <c r="M21" s="21" t="s">
        <v>21</v>
      </c>
      <c r="N21" s="59">
        <v>1222</v>
      </c>
      <c r="O21" s="71"/>
      <c r="P21" s="35">
        <v>42387</v>
      </c>
      <c r="Q21" s="36" t="s">
        <v>22</v>
      </c>
      <c r="R21" s="57">
        <v>2445</v>
      </c>
      <c r="S21" s="68"/>
      <c r="T21" s="20">
        <v>42753</v>
      </c>
      <c r="U21" s="21" t="s">
        <v>24</v>
      </c>
      <c r="V21" s="59">
        <v>2376</v>
      </c>
      <c r="W21" s="71"/>
      <c r="X21" s="20">
        <v>43118</v>
      </c>
      <c r="Y21" s="21" t="str">
        <f t="shared" si="0"/>
        <v>Thu</v>
      </c>
      <c r="Z21" s="59">
        <f>2426+21</f>
        <v>2447</v>
      </c>
      <c r="AA21" s="71"/>
    </row>
    <row r="22" spans="1:27" x14ac:dyDescent="0.2">
      <c r="A22" s="35">
        <v>40927</v>
      </c>
      <c r="B22" s="36" t="s">
        <v>18</v>
      </c>
      <c r="C22" s="37">
        <v>1693</v>
      </c>
      <c r="D22" s="20">
        <v>41293</v>
      </c>
      <c r="E22" s="21" t="s">
        <v>19</v>
      </c>
      <c r="F22" s="53">
        <v>6398</v>
      </c>
      <c r="G22" s="71"/>
      <c r="H22" s="35">
        <v>41658</v>
      </c>
      <c r="I22" s="36" t="s">
        <v>21</v>
      </c>
      <c r="J22" s="57">
        <v>1036</v>
      </c>
      <c r="K22" s="68"/>
      <c r="L22" s="20">
        <v>42023</v>
      </c>
      <c r="M22" s="21" t="s">
        <v>22</v>
      </c>
      <c r="N22" s="59">
        <v>1892</v>
      </c>
      <c r="O22" s="71"/>
      <c r="P22" s="35">
        <v>42388</v>
      </c>
      <c r="Q22" s="36" t="s">
        <v>23</v>
      </c>
      <c r="R22" s="57">
        <v>2439</v>
      </c>
      <c r="S22" s="68"/>
      <c r="T22" s="20">
        <v>42754</v>
      </c>
      <c r="U22" s="21" t="s">
        <v>18</v>
      </c>
      <c r="V22" s="59">
        <v>2439</v>
      </c>
      <c r="W22" s="71"/>
      <c r="X22" s="20">
        <v>43119</v>
      </c>
      <c r="Y22" s="21" t="str">
        <f t="shared" si="0"/>
        <v>Fri</v>
      </c>
      <c r="Z22" s="59">
        <f>2847+17</f>
        <v>2864</v>
      </c>
      <c r="AA22" s="71"/>
    </row>
    <row r="23" spans="1:27" x14ac:dyDescent="0.2">
      <c r="A23" s="35">
        <v>40928</v>
      </c>
      <c r="B23" s="36" t="s">
        <v>20</v>
      </c>
      <c r="C23" s="37">
        <v>2070</v>
      </c>
      <c r="D23" s="20">
        <v>41294</v>
      </c>
      <c r="E23" s="21" t="s">
        <v>21</v>
      </c>
      <c r="F23" s="53">
        <v>2509</v>
      </c>
      <c r="G23" s="71"/>
      <c r="H23" s="35">
        <v>41659</v>
      </c>
      <c r="I23" s="36" t="s">
        <v>22</v>
      </c>
      <c r="J23" s="57">
        <v>1850</v>
      </c>
      <c r="K23" s="68"/>
      <c r="L23" s="20">
        <v>42024</v>
      </c>
      <c r="M23" s="21" t="s">
        <v>23</v>
      </c>
      <c r="N23" s="59">
        <v>1956</v>
      </c>
      <c r="O23" s="71"/>
      <c r="P23" s="35">
        <v>42389</v>
      </c>
      <c r="Q23" s="36" t="s">
        <v>24</v>
      </c>
      <c r="R23" s="57">
        <v>2628</v>
      </c>
      <c r="S23" s="68"/>
      <c r="T23" s="20">
        <v>42755</v>
      </c>
      <c r="U23" s="21" t="s">
        <v>20</v>
      </c>
      <c r="V23" s="59">
        <v>3013</v>
      </c>
      <c r="W23" s="71"/>
      <c r="X23" s="20">
        <v>43120</v>
      </c>
      <c r="Y23" s="21" t="str">
        <f t="shared" si="0"/>
        <v>Sat</v>
      </c>
      <c r="Z23" s="59">
        <v>3729</v>
      </c>
      <c r="AA23" s="71"/>
    </row>
    <row r="24" spans="1:27" x14ac:dyDescent="0.2">
      <c r="A24" s="35">
        <v>40929</v>
      </c>
      <c r="B24" s="36" t="s">
        <v>19</v>
      </c>
      <c r="C24" s="37">
        <v>2408</v>
      </c>
      <c r="D24" s="20">
        <v>41295</v>
      </c>
      <c r="E24" s="21" t="s">
        <v>22</v>
      </c>
      <c r="F24" s="53">
        <v>3373</v>
      </c>
      <c r="G24" s="71"/>
      <c r="H24" s="35">
        <v>41660</v>
      </c>
      <c r="I24" s="36" t="s">
        <v>23</v>
      </c>
      <c r="J24" s="57">
        <v>1821</v>
      </c>
      <c r="K24" s="68"/>
      <c r="L24" s="20">
        <v>42025</v>
      </c>
      <c r="M24" s="21" t="s">
        <v>24</v>
      </c>
      <c r="N24" s="59">
        <v>2040</v>
      </c>
      <c r="O24" s="71"/>
      <c r="P24" s="35">
        <v>42390</v>
      </c>
      <c r="Q24" s="36" t="s">
        <v>18</v>
      </c>
      <c r="R24" s="57">
        <v>2593</v>
      </c>
      <c r="S24" s="68"/>
      <c r="T24" s="20">
        <v>42756</v>
      </c>
      <c r="U24" s="21" t="s">
        <v>19</v>
      </c>
      <c r="V24" s="59">
        <v>3871</v>
      </c>
      <c r="W24" s="71"/>
      <c r="X24" s="20">
        <v>43121</v>
      </c>
      <c r="Y24" s="21" t="str">
        <f t="shared" si="0"/>
        <v>Sun</v>
      </c>
      <c r="Z24" s="59">
        <v>1751</v>
      </c>
      <c r="AA24" s="71"/>
    </row>
    <row r="25" spans="1:27" x14ac:dyDescent="0.2">
      <c r="A25" s="35">
        <v>40930</v>
      </c>
      <c r="B25" s="36" t="s">
        <v>21</v>
      </c>
      <c r="C25" s="37">
        <v>874</v>
      </c>
      <c r="D25" s="20">
        <v>41296</v>
      </c>
      <c r="E25" s="21" t="s">
        <v>23</v>
      </c>
      <c r="F25" s="53">
        <v>3336</v>
      </c>
      <c r="G25" s="71"/>
      <c r="H25" s="35">
        <v>41661</v>
      </c>
      <c r="I25" s="36" t="s">
        <v>24</v>
      </c>
      <c r="J25" s="57">
        <v>2025</v>
      </c>
      <c r="K25" s="68"/>
      <c r="L25" s="20">
        <v>42026</v>
      </c>
      <c r="M25" s="21" t="s">
        <v>18</v>
      </c>
      <c r="N25" s="59">
        <v>2188</v>
      </c>
      <c r="O25" s="71"/>
      <c r="P25" s="35">
        <v>42391</v>
      </c>
      <c r="Q25" s="36" t="s">
        <v>20</v>
      </c>
      <c r="R25" s="57">
        <v>3243</v>
      </c>
      <c r="S25" s="68"/>
      <c r="T25" s="20">
        <v>42757</v>
      </c>
      <c r="U25" s="21" t="s">
        <v>21</v>
      </c>
      <c r="V25" s="59">
        <v>1777</v>
      </c>
      <c r="W25" s="71"/>
      <c r="X25" s="20">
        <v>43122</v>
      </c>
      <c r="Y25" s="21" t="str">
        <f t="shared" si="0"/>
        <v>Mon</v>
      </c>
      <c r="Z25" s="59">
        <f>2065+25</f>
        <v>2090</v>
      </c>
      <c r="AA25" s="71"/>
    </row>
    <row r="26" spans="1:27" x14ac:dyDescent="0.2">
      <c r="A26" s="35">
        <v>40931</v>
      </c>
      <c r="B26" s="36" t="s">
        <v>22</v>
      </c>
      <c r="C26" s="37">
        <v>1614</v>
      </c>
      <c r="D26" s="20">
        <v>41297</v>
      </c>
      <c r="E26" s="21" t="s">
        <v>24</v>
      </c>
      <c r="F26" s="53">
        <v>3354</v>
      </c>
      <c r="G26" s="71"/>
      <c r="H26" s="35">
        <v>41662</v>
      </c>
      <c r="I26" s="36" t="s">
        <v>18</v>
      </c>
      <c r="J26" s="123">
        <v>2030</v>
      </c>
      <c r="K26" s="68"/>
      <c r="L26" s="20">
        <v>42027</v>
      </c>
      <c r="M26" s="21" t="s">
        <v>20</v>
      </c>
      <c r="N26" s="59">
        <v>2549</v>
      </c>
      <c r="O26" s="71"/>
      <c r="P26" s="35">
        <v>42392</v>
      </c>
      <c r="Q26" s="36" t="s">
        <v>19</v>
      </c>
      <c r="R26" s="57">
        <v>3907</v>
      </c>
      <c r="S26" s="68"/>
      <c r="T26" s="20">
        <v>42758</v>
      </c>
      <c r="U26" s="21" t="s">
        <v>22</v>
      </c>
      <c r="V26" s="59">
        <v>2266</v>
      </c>
      <c r="W26" s="71"/>
      <c r="X26" s="20">
        <v>43123</v>
      </c>
      <c r="Y26" s="21" t="str">
        <f t="shared" si="0"/>
        <v>Tue</v>
      </c>
      <c r="Z26" s="59">
        <f>2270+15</f>
        <v>2285</v>
      </c>
      <c r="AA26" s="71"/>
    </row>
    <row r="27" spans="1:27" x14ac:dyDescent="0.2">
      <c r="A27" s="35">
        <v>40932</v>
      </c>
      <c r="B27" s="36" t="s">
        <v>23</v>
      </c>
      <c r="C27" s="37">
        <v>1721</v>
      </c>
      <c r="D27" s="20">
        <v>41298</v>
      </c>
      <c r="E27" s="21" t="s">
        <v>18</v>
      </c>
      <c r="F27" s="53">
        <v>3542</v>
      </c>
      <c r="G27" s="71"/>
      <c r="H27" s="35">
        <v>41663</v>
      </c>
      <c r="I27" s="36" t="s">
        <v>20</v>
      </c>
      <c r="J27" s="123">
        <v>2548</v>
      </c>
      <c r="K27" s="68"/>
      <c r="L27" s="20">
        <v>42028</v>
      </c>
      <c r="M27" s="21" t="s">
        <v>19</v>
      </c>
      <c r="N27" s="59">
        <v>3164</v>
      </c>
      <c r="O27" s="71"/>
      <c r="P27" s="35">
        <v>42393</v>
      </c>
      <c r="Q27" s="36" t="s">
        <v>21</v>
      </c>
      <c r="R27" s="57">
        <v>1541</v>
      </c>
      <c r="S27" s="68"/>
      <c r="T27" s="20">
        <v>42759</v>
      </c>
      <c r="U27" s="21" t="s">
        <v>23</v>
      </c>
      <c r="V27" s="59">
        <v>2440</v>
      </c>
      <c r="W27" s="71"/>
      <c r="X27" s="20">
        <v>43124</v>
      </c>
      <c r="Y27" s="21" t="str">
        <f t="shared" si="0"/>
        <v>Wed</v>
      </c>
      <c r="Z27" s="59">
        <f>2251+25</f>
        <v>2276</v>
      </c>
      <c r="AA27" s="71"/>
    </row>
    <row r="28" spans="1:27" x14ac:dyDescent="0.2">
      <c r="A28" s="35">
        <v>40933</v>
      </c>
      <c r="B28" s="36" t="s">
        <v>24</v>
      </c>
      <c r="C28" s="37">
        <v>1750</v>
      </c>
      <c r="D28" s="20">
        <v>41299</v>
      </c>
      <c r="E28" s="21" t="s">
        <v>20</v>
      </c>
      <c r="F28" s="53">
        <v>4379</v>
      </c>
      <c r="G28" s="71"/>
      <c r="H28" s="35">
        <v>41664</v>
      </c>
      <c r="I28" s="36" t="s">
        <v>19</v>
      </c>
      <c r="J28" s="123">
        <v>3155</v>
      </c>
      <c r="K28" s="68"/>
      <c r="L28" s="20">
        <v>42029</v>
      </c>
      <c r="M28" s="21" t="s">
        <v>21</v>
      </c>
      <c r="N28" s="59">
        <v>1184</v>
      </c>
      <c r="O28" s="71"/>
      <c r="P28" s="35">
        <v>42394</v>
      </c>
      <c r="Q28" s="36" t="s">
        <v>22</v>
      </c>
      <c r="R28" s="57">
        <v>2336</v>
      </c>
      <c r="S28" s="68"/>
      <c r="T28" s="20">
        <v>42760</v>
      </c>
      <c r="U28" s="21" t="s">
        <v>24</v>
      </c>
      <c r="V28" s="59">
        <v>2456</v>
      </c>
      <c r="W28" s="71"/>
      <c r="X28" s="20">
        <v>43125</v>
      </c>
      <c r="Y28" s="21" t="str">
        <f t="shared" si="0"/>
        <v>Thu</v>
      </c>
      <c r="Z28" s="59">
        <f>2522+26</f>
        <v>2548</v>
      </c>
      <c r="AA28" s="71"/>
    </row>
    <row r="29" spans="1:27" x14ac:dyDescent="0.2">
      <c r="A29" s="35">
        <v>40934</v>
      </c>
      <c r="B29" s="36" t="s">
        <v>18</v>
      </c>
      <c r="C29" s="37">
        <v>1892</v>
      </c>
      <c r="D29" s="20">
        <v>41300</v>
      </c>
      <c r="E29" s="21" t="s">
        <v>19</v>
      </c>
      <c r="F29" s="53">
        <v>5080</v>
      </c>
      <c r="G29" s="71"/>
      <c r="H29" s="35">
        <v>41665</v>
      </c>
      <c r="I29" s="36" t="s">
        <v>21</v>
      </c>
      <c r="J29" s="57">
        <v>1349</v>
      </c>
      <c r="K29" s="68"/>
      <c r="L29" s="20">
        <v>42030</v>
      </c>
      <c r="M29" s="21" t="s">
        <v>22</v>
      </c>
      <c r="N29" s="59">
        <v>1998</v>
      </c>
      <c r="O29" s="71"/>
      <c r="P29" s="35">
        <v>42395</v>
      </c>
      <c r="Q29" s="36" t="s">
        <v>23</v>
      </c>
      <c r="R29" s="57">
        <v>2430</v>
      </c>
      <c r="S29" s="68"/>
      <c r="T29" s="20">
        <v>42761</v>
      </c>
      <c r="U29" s="21" t="s">
        <v>18</v>
      </c>
      <c r="V29" s="59">
        <v>2581</v>
      </c>
      <c r="W29" s="71"/>
      <c r="X29" s="20">
        <v>43126</v>
      </c>
      <c r="Y29" s="21" t="str">
        <f t="shared" si="0"/>
        <v>Fri</v>
      </c>
      <c r="Z29" s="59">
        <f>3062+24</f>
        <v>3086</v>
      </c>
      <c r="AA29" s="71"/>
    </row>
    <row r="30" spans="1:27" x14ac:dyDescent="0.2">
      <c r="A30" s="35">
        <v>40935</v>
      </c>
      <c r="B30" s="36" t="s">
        <v>20</v>
      </c>
      <c r="C30" s="37">
        <v>2510</v>
      </c>
      <c r="D30" s="20">
        <v>41301</v>
      </c>
      <c r="E30" s="21" t="s">
        <v>21</v>
      </c>
      <c r="F30" s="53">
        <v>2003</v>
      </c>
      <c r="G30" s="71"/>
      <c r="H30" s="35">
        <v>41666</v>
      </c>
      <c r="I30" s="36" t="s">
        <v>22</v>
      </c>
      <c r="J30" s="57">
        <v>1910</v>
      </c>
      <c r="K30" s="68"/>
      <c r="L30" s="20">
        <v>42031</v>
      </c>
      <c r="M30" s="21" t="s">
        <v>23</v>
      </c>
      <c r="N30" s="59">
        <v>2018</v>
      </c>
      <c r="O30" s="71"/>
      <c r="P30" s="35">
        <v>42396</v>
      </c>
      <c r="Q30" s="36" t="s">
        <v>24</v>
      </c>
      <c r="R30" s="57">
        <v>2400</v>
      </c>
      <c r="S30" s="68"/>
      <c r="T30" s="20">
        <v>42762</v>
      </c>
      <c r="U30" s="21" t="s">
        <v>20</v>
      </c>
      <c r="V30" s="59">
        <v>3216</v>
      </c>
      <c r="W30" s="71"/>
      <c r="X30" s="20">
        <v>43127</v>
      </c>
      <c r="Y30" s="21" t="str">
        <f t="shared" si="0"/>
        <v>Sat</v>
      </c>
      <c r="Z30" s="59">
        <v>3378</v>
      </c>
      <c r="AA30" s="71"/>
    </row>
    <row r="31" spans="1:27" x14ac:dyDescent="0.2">
      <c r="A31" s="35">
        <v>40936</v>
      </c>
      <c r="B31" s="36" t="s">
        <v>19</v>
      </c>
      <c r="C31" s="37">
        <v>3023</v>
      </c>
      <c r="D31" s="20">
        <v>41302</v>
      </c>
      <c r="E31" s="21" t="s">
        <v>22</v>
      </c>
      <c r="F31" s="53">
        <v>3248</v>
      </c>
      <c r="G31" s="71"/>
      <c r="H31" s="35">
        <v>41667</v>
      </c>
      <c r="I31" s="36" t="s">
        <v>23</v>
      </c>
      <c r="J31" s="57">
        <v>1925</v>
      </c>
      <c r="K31" s="68"/>
      <c r="L31" s="20">
        <v>42032</v>
      </c>
      <c r="M31" s="21" t="s">
        <v>24</v>
      </c>
      <c r="N31" s="59">
        <v>2084</v>
      </c>
      <c r="O31" s="71"/>
      <c r="P31" s="35">
        <v>42397</v>
      </c>
      <c r="Q31" s="36" t="s">
        <v>18</v>
      </c>
      <c r="R31" s="57">
        <v>2722</v>
      </c>
      <c r="S31" s="68"/>
      <c r="T31" s="20">
        <v>42763</v>
      </c>
      <c r="U31" s="21" t="s">
        <v>19</v>
      </c>
      <c r="V31" s="59">
        <v>3839</v>
      </c>
      <c r="W31" s="71"/>
      <c r="X31" s="20">
        <v>43128</v>
      </c>
      <c r="Y31" s="21" t="str">
        <f t="shared" si="0"/>
        <v>Sun</v>
      </c>
      <c r="Z31" s="59">
        <v>1492</v>
      </c>
      <c r="AA31" s="71"/>
    </row>
    <row r="32" spans="1:27" x14ac:dyDescent="0.2">
      <c r="A32" s="35">
        <v>40937</v>
      </c>
      <c r="B32" s="36" t="s">
        <v>21</v>
      </c>
      <c r="C32" s="37">
        <v>1321</v>
      </c>
      <c r="D32" s="20">
        <v>41303</v>
      </c>
      <c r="E32" s="21" t="s">
        <v>23</v>
      </c>
      <c r="F32" s="53">
        <v>3096</v>
      </c>
      <c r="G32" s="71"/>
      <c r="H32" s="35">
        <v>41668</v>
      </c>
      <c r="I32" s="36" t="s">
        <v>24</v>
      </c>
      <c r="J32" s="57">
        <v>1738</v>
      </c>
      <c r="K32" s="68"/>
      <c r="L32" s="20">
        <v>42033</v>
      </c>
      <c r="M32" s="21" t="s">
        <v>18</v>
      </c>
      <c r="N32" s="59">
        <v>2396</v>
      </c>
      <c r="O32" s="71"/>
      <c r="P32" s="35">
        <v>42398</v>
      </c>
      <c r="Q32" s="36" t="s">
        <v>20</v>
      </c>
      <c r="R32" s="57">
        <v>3391</v>
      </c>
      <c r="S32" s="68"/>
      <c r="T32" s="20">
        <v>42764</v>
      </c>
      <c r="U32" s="21" t="s">
        <v>21</v>
      </c>
      <c r="V32" s="59">
        <v>1815</v>
      </c>
      <c r="W32" s="71"/>
      <c r="X32" s="20">
        <v>43129</v>
      </c>
      <c r="Y32" s="21" t="str">
        <f t="shared" si="0"/>
        <v>Mon</v>
      </c>
      <c r="Z32" s="59">
        <f>2228+21</f>
        <v>2249</v>
      </c>
      <c r="AA32" s="71"/>
    </row>
    <row r="33" spans="1:27" x14ac:dyDescent="0.2">
      <c r="A33" s="35">
        <v>40938</v>
      </c>
      <c r="B33" s="36" t="s">
        <v>22</v>
      </c>
      <c r="C33" s="37">
        <v>1889</v>
      </c>
      <c r="D33" s="20">
        <v>41304</v>
      </c>
      <c r="E33" s="21" t="s">
        <v>24</v>
      </c>
      <c r="F33" s="53">
        <v>3023</v>
      </c>
      <c r="G33" s="71"/>
      <c r="H33" s="35">
        <v>41669</v>
      </c>
      <c r="I33" s="36" t="s">
        <v>18</v>
      </c>
      <c r="J33" s="57">
        <v>2096</v>
      </c>
      <c r="K33" s="68"/>
      <c r="L33" s="20">
        <v>42034</v>
      </c>
      <c r="M33" s="21" t="s">
        <v>20</v>
      </c>
      <c r="N33" s="59">
        <v>3628</v>
      </c>
      <c r="O33" s="71"/>
      <c r="P33" s="35">
        <v>42399</v>
      </c>
      <c r="Q33" s="36" t="s">
        <v>19</v>
      </c>
      <c r="R33" s="57">
        <v>4085</v>
      </c>
      <c r="S33" s="68"/>
      <c r="T33" s="20">
        <v>42765</v>
      </c>
      <c r="U33" s="21" t="s">
        <v>22</v>
      </c>
      <c r="V33" s="59">
        <v>2398</v>
      </c>
      <c r="W33" s="71"/>
      <c r="X33" s="20">
        <v>43130</v>
      </c>
      <c r="Y33" s="21" t="str">
        <f t="shared" si="0"/>
        <v>Tue</v>
      </c>
      <c r="Z33" s="59">
        <v>2245</v>
      </c>
      <c r="AA33" s="71"/>
    </row>
    <row r="34" spans="1:27" x14ac:dyDescent="0.2">
      <c r="A34" s="35">
        <v>40939</v>
      </c>
      <c r="B34" s="36" t="s">
        <v>23</v>
      </c>
      <c r="C34" s="37">
        <v>1960</v>
      </c>
      <c r="D34" s="20">
        <v>41305</v>
      </c>
      <c r="E34" s="21" t="s">
        <v>18</v>
      </c>
      <c r="F34" s="124">
        <v>3458</v>
      </c>
      <c r="G34" s="71"/>
      <c r="H34" s="35">
        <v>41670</v>
      </c>
      <c r="I34" s="36" t="s">
        <v>20</v>
      </c>
      <c r="J34" s="57">
        <v>2604</v>
      </c>
      <c r="K34" s="68"/>
      <c r="L34" s="20">
        <v>42035</v>
      </c>
      <c r="M34" s="21" t="s">
        <v>19</v>
      </c>
      <c r="N34" s="53">
        <v>3913</v>
      </c>
      <c r="O34" s="71"/>
      <c r="P34" s="35">
        <v>42400</v>
      </c>
      <c r="Q34" s="36" t="s">
        <v>21</v>
      </c>
      <c r="R34" s="56">
        <v>1724</v>
      </c>
      <c r="S34" s="68"/>
      <c r="T34" s="20">
        <v>42766</v>
      </c>
      <c r="U34" s="21" t="s">
        <v>23</v>
      </c>
      <c r="V34" s="53">
        <v>2529</v>
      </c>
      <c r="W34" s="71"/>
      <c r="X34" s="20">
        <v>43131</v>
      </c>
      <c r="Y34" s="21" t="str">
        <f t="shared" si="0"/>
        <v>Wed</v>
      </c>
      <c r="Z34" s="53">
        <f>2413+20</f>
        <v>2433</v>
      </c>
      <c r="AA34" s="71"/>
    </row>
    <row r="35" spans="1:27" x14ac:dyDescent="0.2">
      <c r="A35" s="93"/>
      <c r="B35" s="91"/>
      <c r="C35" s="94"/>
      <c r="D35" s="93"/>
      <c r="E35" s="91"/>
      <c r="F35" s="91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3" t="s">
        <v>13</v>
      </c>
      <c r="B36" s="224"/>
      <c r="C36" s="120">
        <f>SUM(C4:C34)</f>
        <v>55220</v>
      </c>
      <c r="D36" s="225" t="s">
        <v>13</v>
      </c>
      <c r="E36" s="226"/>
      <c r="F36" s="43">
        <f>SUM(F4:F34)</f>
        <v>114563</v>
      </c>
      <c r="G36" s="71">
        <f>SUM((F36/C36)-1)</f>
        <v>1.0746649764578051</v>
      </c>
      <c r="H36" s="227" t="s">
        <v>13</v>
      </c>
      <c r="I36" s="228"/>
      <c r="J36" s="54">
        <f>SUM(J4:J34)</f>
        <v>62938</v>
      </c>
      <c r="K36" s="68">
        <f>SUM((J36/F36)-1)</f>
        <v>-0.45062542007454409</v>
      </c>
      <c r="L36" s="229" t="s">
        <v>13</v>
      </c>
      <c r="M36" s="230"/>
      <c r="N36" s="90">
        <f>SUM(N4:N34)</f>
        <v>69107</v>
      </c>
      <c r="O36" s="71">
        <f>SUM((N36/J36)-1)</f>
        <v>9.8017096189901176E-2</v>
      </c>
      <c r="P36" s="227" t="s">
        <v>13</v>
      </c>
      <c r="Q36" s="228"/>
      <c r="R36" s="54">
        <f>SUM(R4:R34)</f>
        <v>92822</v>
      </c>
      <c r="S36" s="68">
        <f>SUM((R36/N36)-1)</f>
        <v>0.34316350007958674</v>
      </c>
      <c r="T36" s="229" t="s">
        <v>13</v>
      </c>
      <c r="U36" s="230"/>
      <c r="V36" s="90">
        <f>SUM(V4:V34)</f>
        <v>78704</v>
      </c>
      <c r="W36" s="84">
        <f>SUM((V36/R36)-1)</f>
        <v>-0.1520975630777186</v>
      </c>
      <c r="X36" s="191" t="s">
        <v>13</v>
      </c>
      <c r="Y36" s="192"/>
      <c r="Z36" s="90">
        <f>SUM(Z4:Z34)</f>
        <v>75382</v>
      </c>
      <c r="AA36" s="84">
        <f>SUM((Z36/V36)-1)</f>
        <v>-4.2208782272819656E-2</v>
      </c>
    </row>
    <row r="37" spans="1:27" ht="13.5" thickBot="1" x14ac:dyDescent="0.25">
      <c r="A37" s="216" t="s">
        <v>39</v>
      </c>
      <c r="B37" s="217"/>
      <c r="C37" s="89">
        <f>AVERAGE(C4:C34)</f>
        <v>1781.2903225806451</v>
      </c>
      <c r="D37" s="218" t="s">
        <v>39</v>
      </c>
      <c r="E37" s="219"/>
      <c r="F37" s="88">
        <f>AVERAGE(F4:F34)</f>
        <v>3695.5806451612902</v>
      </c>
      <c r="G37" s="75"/>
      <c r="H37" s="216" t="s">
        <v>39</v>
      </c>
      <c r="I37" s="217"/>
      <c r="J37" s="70">
        <f>AVERAGE(J4:J34)</f>
        <v>2030.258064516129</v>
      </c>
      <c r="K37" s="73"/>
      <c r="L37" s="218" t="s">
        <v>39</v>
      </c>
      <c r="M37" s="219"/>
      <c r="N37" s="88">
        <f>AVERAGE(N4:N34)</f>
        <v>2229.2580645161293</v>
      </c>
      <c r="O37" s="75"/>
      <c r="P37" s="216" t="s">
        <v>39</v>
      </c>
      <c r="Q37" s="217"/>
      <c r="R37" s="70">
        <f>AVERAGE(R4:R34)</f>
        <v>2994.2580645161293</v>
      </c>
      <c r="S37" s="73"/>
      <c r="T37" s="218" t="s">
        <v>39</v>
      </c>
      <c r="U37" s="219"/>
      <c r="V37" s="88">
        <f>AVERAGE(V4:V34)</f>
        <v>2538.8387096774195</v>
      </c>
      <c r="W37" s="83"/>
      <c r="X37" s="189" t="s">
        <v>39</v>
      </c>
      <c r="Y37" s="190"/>
      <c r="Z37" s="88">
        <f>AVERAGE(Z4:Z34)</f>
        <v>2431.6774193548385</v>
      </c>
      <c r="AA37" s="83"/>
    </row>
    <row r="41" spans="1:27" x14ac:dyDescent="0.2">
      <c r="J41" s="119"/>
    </row>
    <row r="42" spans="1:27" x14ac:dyDescent="0.2">
      <c r="J42" s="119"/>
    </row>
    <row r="43" spans="1:27" x14ac:dyDescent="0.2">
      <c r="J43" s="119"/>
    </row>
    <row r="44" spans="1:27" x14ac:dyDescent="0.2">
      <c r="J44" s="45"/>
    </row>
  </sheetData>
  <customSheetViews>
    <customSheetView guid="{6828C9CD-F0DF-4095-BFAF-9186B4B82A2A}" topLeftCell="P1">
      <selection activeCell="X2" sqref="X2:Z2"/>
      <pageMargins left="0.7" right="0.7" top="0.75" bottom="0.75" header="0.3" footer="0.3"/>
    </customSheetView>
  </customSheetViews>
  <mergeCells count="20">
    <mergeCell ref="X2:Z2"/>
    <mergeCell ref="H37:I37"/>
    <mergeCell ref="L37:M37"/>
    <mergeCell ref="P36:Q36"/>
    <mergeCell ref="A1:W1"/>
    <mergeCell ref="A37:B37"/>
    <mergeCell ref="D37:E37"/>
    <mergeCell ref="P37:Q37"/>
    <mergeCell ref="P2:R2"/>
    <mergeCell ref="A2:C2"/>
    <mergeCell ref="D2:F2"/>
    <mergeCell ref="A36:B36"/>
    <mergeCell ref="D36:E36"/>
    <mergeCell ref="T37:U37"/>
    <mergeCell ref="H2:J2"/>
    <mergeCell ref="L2:N2"/>
    <mergeCell ref="T2:V2"/>
    <mergeCell ref="H36:I36"/>
    <mergeCell ref="L36:M36"/>
    <mergeCell ref="T36:U36"/>
  </mergeCells>
  <conditionalFormatting sqref="W36:W37">
    <cfRule type="cellIs" dxfId="114" priority="2" operator="greaterThan">
      <formula>0</formula>
    </cfRule>
  </conditionalFormatting>
  <conditionalFormatting sqref="W5:W34">
    <cfRule type="cellIs" dxfId="113" priority="6" operator="greaterThan">
      <formula>0</formula>
    </cfRule>
  </conditionalFormatting>
  <conditionalFormatting sqref="S36:S37">
    <cfRule type="cellIs" dxfId="112" priority="3" operator="greaterThan">
      <formula>0</formula>
    </cfRule>
  </conditionalFormatting>
  <conditionalFormatting sqref="K36:K37">
    <cfRule type="cellIs" dxfId="111" priority="5" operator="greaterThan">
      <formula>0</formula>
    </cfRule>
  </conditionalFormatting>
  <conditionalFormatting sqref="K5:K34 G5:G34 G36:G37">
    <cfRule type="cellIs" dxfId="110" priority="10" operator="greaterThan">
      <formula>0</formula>
    </cfRule>
  </conditionalFormatting>
  <conditionalFormatting sqref="O5:O34">
    <cfRule type="cellIs" dxfId="109" priority="8" operator="greaterThan">
      <formula>0</formula>
    </cfRule>
  </conditionalFormatting>
  <conditionalFormatting sqref="S5:S34">
    <cfRule type="cellIs" dxfId="108" priority="7" operator="greaterThan">
      <formula>0</formula>
    </cfRule>
  </conditionalFormatting>
  <conditionalFormatting sqref="O37">
    <cfRule type="cellIs" dxfId="107" priority="4" operator="greaterThan">
      <formula>0</formula>
    </cfRule>
  </conditionalFormatting>
  <conditionalFormatting sqref="O36">
    <cfRule type="cellIs" dxfId="106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O1" workbookViewId="0">
      <selection activeCell="AE11" sqref="AE11"/>
    </sheetView>
  </sheetViews>
  <sheetFormatPr defaultRowHeight="12.75" x14ac:dyDescent="0.2"/>
  <cols>
    <col min="1" max="6" width="9.7109375" customWidth="1"/>
    <col min="27" max="27" width="11.140625" customWidth="1"/>
  </cols>
  <sheetData>
    <row r="1" spans="1:27" ht="13.5" thickBot="1" x14ac:dyDescent="0.25">
      <c r="A1" s="238" t="s">
        <v>26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46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40940</v>
      </c>
      <c r="B4" s="36" t="s">
        <v>24</v>
      </c>
      <c r="C4" s="39">
        <v>2327</v>
      </c>
      <c r="D4" s="20">
        <v>41306</v>
      </c>
      <c r="E4" s="21" t="s">
        <v>20</v>
      </c>
      <c r="F4" s="82">
        <v>4532</v>
      </c>
      <c r="G4" s="71"/>
      <c r="H4" s="35">
        <v>41671</v>
      </c>
      <c r="I4" s="36" t="s">
        <v>19</v>
      </c>
      <c r="J4" s="56">
        <v>2894</v>
      </c>
      <c r="K4" s="68"/>
      <c r="L4" s="20">
        <v>42036</v>
      </c>
      <c r="M4" s="21" t="s">
        <v>21</v>
      </c>
      <c r="N4" s="58">
        <v>1330</v>
      </c>
      <c r="O4" s="71"/>
      <c r="P4" s="35">
        <v>42401</v>
      </c>
      <c r="Q4" s="36" t="s">
        <v>22</v>
      </c>
      <c r="R4" s="56">
        <v>2669</v>
      </c>
      <c r="S4" s="68"/>
      <c r="T4" s="20">
        <v>42767</v>
      </c>
      <c r="U4" s="21" t="s">
        <v>24</v>
      </c>
      <c r="V4" s="58">
        <v>2781</v>
      </c>
      <c r="W4" s="71"/>
      <c r="X4" s="20">
        <v>43132</v>
      </c>
      <c r="Y4" s="21" t="str">
        <f>TEXT(X4,"DDD")</f>
        <v>Thu</v>
      </c>
      <c r="Z4" s="58">
        <f>2886+24</f>
        <v>2910</v>
      </c>
      <c r="AA4" s="71"/>
    </row>
    <row r="5" spans="1:27" x14ac:dyDescent="0.2">
      <c r="A5" s="35">
        <v>40941</v>
      </c>
      <c r="B5" s="36" t="s">
        <v>18</v>
      </c>
      <c r="C5" s="39">
        <v>2248</v>
      </c>
      <c r="D5" s="20">
        <v>41307</v>
      </c>
      <c r="E5" s="21" t="s">
        <v>19</v>
      </c>
      <c r="F5" s="82">
        <v>4921</v>
      </c>
      <c r="G5" s="71"/>
      <c r="H5" s="35">
        <v>41672</v>
      </c>
      <c r="I5" s="36" t="s">
        <v>21</v>
      </c>
      <c r="J5" s="56">
        <v>888</v>
      </c>
      <c r="K5" s="68"/>
      <c r="L5" s="20">
        <v>42037</v>
      </c>
      <c r="M5" s="21" t="s">
        <v>22</v>
      </c>
      <c r="N5" s="58">
        <v>2220</v>
      </c>
      <c r="O5" s="71"/>
      <c r="P5" s="35">
        <v>42402</v>
      </c>
      <c r="Q5" s="36" t="s">
        <v>23</v>
      </c>
      <c r="R5" s="56">
        <v>2456</v>
      </c>
      <c r="S5" s="68"/>
      <c r="T5" s="20">
        <v>42768</v>
      </c>
      <c r="U5" s="21" t="s">
        <v>18</v>
      </c>
      <c r="V5" s="58">
        <v>2920</v>
      </c>
      <c r="W5" s="71"/>
      <c r="X5" s="20">
        <v>43133</v>
      </c>
      <c r="Y5" s="21" t="str">
        <f t="shared" ref="Y5:Y31" si="0">TEXT(X5,"DDD")</f>
        <v>Fri</v>
      </c>
      <c r="Z5" s="58">
        <f>3467+11</f>
        <v>3478</v>
      </c>
      <c r="AA5" s="71"/>
    </row>
    <row r="6" spans="1:27" x14ac:dyDescent="0.2">
      <c r="A6" s="35">
        <v>40942</v>
      </c>
      <c r="B6" s="36" t="s">
        <v>20</v>
      </c>
      <c r="C6" s="39">
        <v>3024</v>
      </c>
      <c r="D6" s="20">
        <v>41308</v>
      </c>
      <c r="E6" s="21" t="s">
        <v>21</v>
      </c>
      <c r="F6" s="82">
        <v>1488</v>
      </c>
      <c r="G6" s="71"/>
      <c r="H6" s="35">
        <v>41673</v>
      </c>
      <c r="I6" s="36" t="s">
        <v>22</v>
      </c>
      <c r="J6" s="56">
        <v>1960</v>
      </c>
      <c r="K6" s="68"/>
      <c r="L6" s="20">
        <v>42038</v>
      </c>
      <c r="M6" s="21" t="s">
        <v>23</v>
      </c>
      <c r="N6" s="58">
        <v>2599</v>
      </c>
      <c r="O6" s="71"/>
      <c r="P6" s="35">
        <v>42403</v>
      </c>
      <c r="Q6" s="36" t="s">
        <v>24</v>
      </c>
      <c r="R6" s="56">
        <v>3049</v>
      </c>
      <c r="S6" s="68"/>
      <c r="T6" s="20">
        <v>42769</v>
      </c>
      <c r="U6" s="21" t="s">
        <v>20</v>
      </c>
      <c r="V6" s="58">
        <v>3555</v>
      </c>
      <c r="W6" s="71"/>
      <c r="X6" s="20">
        <v>43134</v>
      </c>
      <c r="Y6" s="21" t="str">
        <f t="shared" si="0"/>
        <v>Sat</v>
      </c>
      <c r="Z6" s="58">
        <v>4186</v>
      </c>
      <c r="AA6" s="71"/>
    </row>
    <row r="7" spans="1:27" x14ac:dyDescent="0.2">
      <c r="A7" s="35">
        <v>40943</v>
      </c>
      <c r="B7" s="36" t="s">
        <v>19</v>
      </c>
      <c r="C7" s="39">
        <v>3342</v>
      </c>
      <c r="D7" s="20">
        <v>41309</v>
      </c>
      <c r="E7" s="21" t="s">
        <v>22</v>
      </c>
      <c r="F7" s="82">
        <v>2908</v>
      </c>
      <c r="G7" s="71"/>
      <c r="H7" s="35">
        <v>41674</v>
      </c>
      <c r="I7" s="36" t="s">
        <v>23</v>
      </c>
      <c r="J7" s="56">
        <v>2065</v>
      </c>
      <c r="K7" s="68"/>
      <c r="L7" s="20">
        <v>42039</v>
      </c>
      <c r="M7" s="21" t="s">
        <v>24</v>
      </c>
      <c r="N7" s="58">
        <v>2950</v>
      </c>
      <c r="O7" s="71"/>
      <c r="P7" s="35">
        <v>42404</v>
      </c>
      <c r="Q7" s="36" t="s">
        <v>18</v>
      </c>
      <c r="R7" s="56">
        <v>3051</v>
      </c>
      <c r="S7" s="68"/>
      <c r="T7" s="20">
        <v>42770</v>
      </c>
      <c r="U7" s="21" t="s">
        <v>19</v>
      </c>
      <c r="V7" s="58">
        <v>4233</v>
      </c>
      <c r="W7" s="71"/>
      <c r="X7" s="20">
        <v>43135</v>
      </c>
      <c r="Y7" s="21" t="str">
        <f t="shared" si="0"/>
        <v>Sun</v>
      </c>
      <c r="Z7" s="58">
        <v>1640</v>
      </c>
      <c r="AA7" s="71"/>
    </row>
    <row r="8" spans="1:27" x14ac:dyDescent="0.2">
      <c r="A8" s="35">
        <v>40944</v>
      </c>
      <c r="B8" s="36" t="s">
        <v>21</v>
      </c>
      <c r="C8" s="39">
        <v>1248</v>
      </c>
      <c r="D8" s="20">
        <v>41310</v>
      </c>
      <c r="E8" s="21" t="s">
        <v>23</v>
      </c>
      <c r="F8" s="82">
        <v>3416</v>
      </c>
      <c r="G8" s="71"/>
      <c r="H8" s="35">
        <v>41675</v>
      </c>
      <c r="I8" s="36" t="s">
        <v>24</v>
      </c>
      <c r="J8" s="56">
        <v>1961</v>
      </c>
      <c r="K8" s="68"/>
      <c r="L8" s="20">
        <v>42040</v>
      </c>
      <c r="M8" s="21" t="s">
        <v>18</v>
      </c>
      <c r="N8" s="58">
        <v>2900</v>
      </c>
      <c r="O8" s="71"/>
      <c r="P8" s="35">
        <v>42405</v>
      </c>
      <c r="Q8" s="36" t="s">
        <v>20</v>
      </c>
      <c r="R8" s="56">
        <v>3599</v>
      </c>
      <c r="S8" s="68"/>
      <c r="T8" s="20">
        <v>42771</v>
      </c>
      <c r="U8" s="21" t="s">
        <v>21</v>
      </c>
      <c r="V8" s="58">
        <v>1798</v>
      </c>
      <c r="W8" s="71"/>
      <c r="X8" s="20">
        <v>43136</v>
      </c>
      <c r="Y8" s="21" t="str">
        <f t="shared" si="0"/>
        <v>Mon</v>
      </c>
      <c r="Z8" s="58">
        <f>2306+33</f>
        <v>2339</v>
      </c>
      <c r="AA8" s="71"/>
    </row>
    <row r="9" spans="1:27" x14ac:dyDescent="0.2">
      <c r="A9" s="35">
        <v>40945</v>
      </c>
      <c r="B9" s="36" t="s">
        <v>22</v>
      </c>
      <c r="C9" s="39">
        <v>2189</v>
      </c>
      <c r="D9" s="20">
        <v>41311</v>
      </c>
      <c r="E9" s="21" t="s">
        <v>24</v>
      </c>
      <c r="F9" s="82">
        <v>3388</v>
      </c>
      <c r="G9" s="71"/>
      <c r="H9" s="35">
        <v>41676</v>
      </c>
      <c r="I9" s="36" t="s">
        <v>18</v>
      </c>
      <c r="J9" s="56">
        <v>2425</v>
      </c>
      <c r="K9" s="68"/>
      <c r="L9" s="20">
        <v>42041</v>
      </c>
      <c r="M9" s="21" t="s">
        <v>20</v>
      </c>
      <c r="N9" s="58">
        <v>3596</v>
      </c>
      <c r="O9" s="71"/>
      <c r="P9" s="35">
        <v>42406</v>
      </c>
      <c r="Q9" s="36" t="s">
        <v>19</v>
      </c>
      <c r="R9" s="56">
        <v>4651</v>
      </c>
      <c r="S9" s="68"/>
      <c r="T9" s="20">
        <v>42772</v>
      </c>
      <c r="U9" s="21" t="s">
        <v>22</v>
      </c>
      <c r="V9" s="58">
        <v>2603</v>
      </c>
      <c r="W9" s="71"/>
      <c r="X9" s="20">
        <v>43137</v>
      </c>
      <c r="Y9" s="21" t="str">
        <f t="shared" si="0"/>
        <v>Tue</v>
      </c>
      <c r="Z9" s="58">
        <f>2324+23</f>
        <v>2347</v>
      </c>
      <c r="AA9" s="71"/>
    </row>
    <row r="10" spans="1:27" x14ac:dyDescent="0.2">
      <c r="A10" s="35">
        <v>40946</v>
      </c>
      <c r="B10" s="36" t="s">
        <v>23</v>
      </c>
      <c r="C10" s="39">
        <v>2135</v>
      </c>
      <c r="D10" s="20">
        <v>41312</v>
      </c>
      <c r="E10" s="21" t="s">
        <v>18</v>
      </c>
      <c r="F10" s="82">
        <v>3780</v>
      </c>
      <c r="G10" s="71"/>
      <c r="H10" s="35">
        <v>41677</v>
      </c>
      <c r="I10" s="36" t="s">
        <v>20</v>
      </c>
      <c r="J10" s="56">
        <v>3281</v>
      </c>
      <c r="K10" s="68"/>
      <c r="L10" s="20">
        <v>42042</v>
      </c>
      <c r="M10" s="21" t="s">
        <v>19</v>
      </c>
      <c r="N10" s="58">
        <v>4452</v>
      </c>
      <c r="O10" s="71"/>
      <c r="P10" s="35">
        <v>42407</v>
      </c>
      <c r="Q10" s="36" t="s">
        <v>21</v>
      </c>
      <c r="R10" s="56">
        <v>1799</v>
      </c>
      <c r="S10" s="68"/>
      <c r="T10" s="20">
        <v>42773</v>
      </c>
      <c r="U10" s="21" t="s">
        <v>23</v>
      </c>
      <c r="V10" s="58">
        <v>2610</v>
      </c>
      <c r="W10" s="71"/>
      <c r="X10" s="20">
        <v>43138</v>
      </c>
      <c r="Y10" s="21" t="str">
        <f t="shared" si="0"/>
        <v>Wed</v>
      </c>
      <c r="Z10" s="58">
        <f>2531+19</f>
        <v>2550</v>
      </c>
      <c r="AA10" s="71"/>
    </row>
    <row r="11" spans="1:27" x14ac:dyDescent="0.2">
      <c r="A11" s="35">
        <v>40947</v>
      </c>
      <c r="B11" s="36" t="s">
        <v>24</v>
      </c>
      <c r="C11" s="39">
        <v>2713</v>
      </c>
      <c r="D11" s="20">
        <v>41313</v>
      </c>
      <c r="E11" s="21" t="s">
        <v>20</v>
      </c>
      <c r="F11" s="82">
        <v>4464</v>
      </c>
      <c r="G11" s="71"/>
      <c r="H11" s="35">
        <v>41678</v>
      </c>
      <c r="I11" s="36" t="s">
        <v>19</v>
      </c>
      <c r="J11" s="56">
        <v>4347</v>
      </c>
      <c r="K11" s="68"/>
      <c r="L11" s="20">
        <v>42043</v>
      </c>
      <c r="M11" s="21" t="s">
        <v>21</v>
      </c>
      <c r="N11" s="58">
        <v>1816</v>
      </c>
      <c r="O11" s="71"/>
      <c r="P11" s="35">
        <v>42408</v>
      </c>
      <c r="Q11" s="36" t="s">
        <v>22</v>
      </c>
      <c r="R11" s="56">
        <v>2835</v>
      </c>
      <c r="S11" s="68"/>
      <c r="T11" s="20">
        <v>42774</v>
      </c>
      <c r="U11" s="21" t="s">
        <v>24</v>
      </c>
      <c r="V11" s="58">
        <v>2767</v>
      </c>
      <c r="W11" s="71"/>
      <c r="X11" s="20">
        <v>43139</v>
      </c>
      <c r="Y11" s="21" t="str">
        <f t="shared" si="0"/>
        <v>Thu</v>
      </c>
      <c r="Z11" s="58">
        <f>2648+20</f>
        <v>2668</v>
      </c>
      <c r="AA11" s="71"/>
    </row>
    <row r="12" spans="1:27" x14ac:dyDescent="0.2">
      <c r="A12" s="35">
        <v>40948</v>
      </c>
      <c r="B12" s="36" t="s">
        <v>18</v>
      </c>
      <c r="C12" s="39">
        <v>2581</v>
      </c>
      <c r="D12" s="20">
        <v>41314</v>
      </c>
      <c r="E12" s="21" t="s">
        <v>19</v>
      </c>
      <c r="F12" s="82">
        <v>5348</v>
      </c>
      <c r="G12" s="71"/>
      <c r="H12" s="35">
        <v>41679</v>
      </c>
      <c r="I12" s="36" t="s">
        <v>21</v>
      </c>
      <c r="J12" s="56">
        <v>1618</v>
      </c>
      <c r="K12" s="68"/>
      <c r="L12" s="20">
        <v>42044</v>
      </c>
      <c r="M12" s="21" t="s">
        <v>22</v>
      </c>
      <c r="N12" s="58">
        <v>2699</v>
      </c>
      <c r="O12" s="71"/>
      <c r="P12" s="35">
        <v>42409</v>
      </c>
      <c r="Q12" s="36" t="s">
        <v>23</v>
      </c>
      <c r="R12" s="56">
        <v>2691</v>
      </c>
      <c r="S12" s="68"/>
      <c r="T12" s="20">
        <v>42775</v>
      </c>
      <c r="U12" s="21" t="s">
        <v>18</v>
      </c>
      <c r="V12" s="58">
        <v>2919</v>
      </c>
      <c r="W12" s="71"/>
      <c r="X12" s="20">
        <v>43140</v>
      </c>
      <c r="Y12" s="21" t="str">
        <f t="shared" si="0"/>
        <v>Fri</v>
      </c>
      <c r="Z12" s="58">
        <f>3214+35</f>
        <v>3249</v>
      </c>
      <c r="AA12" s="71"/>
    </row>
    <row r="13" spans="1:27" x14ac:dyDescent="0.2">
      <c r="A13" s="35">
        <v>40949</v>
      </c>
      <c r="B13" s="36" t="s">
        <v>20</v>
      </c>
      <c r="C13" s="39">
        <v>2748</v>
      </c>
      <c r="D13" s="20">
        <v>41315</v>
      </c>
      <c r="E13" s="21" t="s">
        <v>21</v>
      </c>
      <c r="F13" s="82">
        <v>1982</v>
      </c>
      <c r="G13" s="71"/>
      <c r="H13" s="35">
        <v>41680</v>
      </c>
      <c r="I13" s="36" t="s">
        <v>22</v>
      </c>
      <c r="J13" s="56">
        <v>2813</v>
      </c>
      <c r="K13" s="68"/>
      <c r="L13" s="20">
        <v>42045</v>
      </c>
      <c r="M13" s="21" t="s">
        <v>23</v>
      </c>
      <c r="N13" s="58">
        <v>2851</v>
      </c>
      <c r="O13" s="71"/>
      <c r="P13" s="35">
        <v>42410</v>
      </c>
      <c r="Q13" s="36" t="s">
        <v>24</v>
      </c>
      <c r="R13" s="56">
        <v>4337</v>
      </c>
      <c r="S13" s="68"/>
      <c r="T13" s="20">
        <v>42776</v>
      </c>
      <c r="U13" s="21" t="s">
        <v>20</v>
      </c>
      <c r="V13" s="58">
        <v>3661</v>
      </c>
      <c r="W13" s="71"/>
      <c r="X13" s="20">
        <v>43141</v>
      </c>
      <c r="Y13" s="21" t="str">
        <f t="shared" si="0"/>
        <v>Sat</v>
      </c>
      <c r="Z13" s="58">
        <f>3821+0</f>
        <v>3821</v>
      </c>
      <c r="AA13" s="71"/>
    </row>
    <row r="14" spans="1:27" x14ac:dyDescent="0.2">
      <c r="A14" s="35">
        <v>40950</v>
      </c>
      <c r="B14" s="36" t="s">
        <v>19</v>
      </c>
      <c r="C14" s="39">
        <v>3660</v>
      </c>
      <c r="D14" s="20">
        <v>41316</v>
      </c>
      <c r="E14" s="21" t="s">
        <v>22</v>
      </c>
      <c r="F14" s="82">
        <v>3325</v>
      </c>
      <c r="G14" s="71"/>
      <c r="H14" s="35">
        <v>41681</v>
      </c>
      <c r="I14" s="36" t="s">
        <v>23</v>
      </c>
      <c r="J14" s="56">
        <v>2627</v>
      </c>
      <c r="K14" s="68"/>
      <c r="L14" s="20">
        <v>42046</v>
      </c>
      <c r="M14" s="21" t="s">
        <v>24</v>
      </c>
      <c r="N14" s="58">
        <v>3081</v>
      </c>
      <c r="O14" s="71"/>
      <c r="P14" s="35">
        <v>42411</v>
      </c>
      <c r="Q14" s="36" t="s">
        <v>18</v>
      </c>
      <c r="R14" s="56">
        <v>3997</v>
      </c>
      <c r="S14" s="68"/>
      <c r="T14" s="20">
        <v>42777</v>
      </c>
      <c r="U14" s="21" t="s">
        <v>19</v>
      </c>
      <c r="V14" s="58">
        <v>4204</v>
      </c>
      <c r="W14" s="71"/>
      <c r="X14" s="20">
        <v>43142</v>
      </c>
      <c r="Y14" s="21" t="str">
        <f t="shared" si="0"/>
        <v>Sun</v>
      </c>
      <c r="Z14" s="58">
        <v>1574</v>
      </c>
      <c r="AA14" s="71"/>
    </row>
    <row r="15" spans="1:27" x14ac:dyDescent="0.2">
      <c r="A15" s="35">
        <v>40951</v>
      </c>
      <c r="B15" s="36" t="s">
        <v>21</v>
      </c>
      <c r="C15" s="39">
        <v>1821</v>
      </c>
      <c r="D15" s="20">
        <v>41317</v>
      </c>
      <c r="E15" s="21" t="s">
        <v>23</v>
      </c>
      <c r="F15" s="82">
        <v>3491</v>
      </c>
      <c r="G15" s="71"/>
      <c r="H15" s="35">
        <v>41682</v>
      </c>
      <c r="I15" s="36" t="s">
        <v>24</v>
      </c>
      <c r="J15" s="57">
        <v>3280</v>
      </c>
      <c r="K15" s="68"/>
      <c r="L15" s="20">
        <v>42047</v>
      </c>
      <c r="M15" s="21" t="s">
        <v>18</v>
      </c>
      <c r="N15" s="58">
        <v>3120</v>
      </c>
      <c r="O15" s="71"/>
      <c r="P15" s="35">
        <v>42412</v>
      </c>
      <c r="Q15" s="36" t="s">
        <v>20</v>
      </c>
      <c r="R15" s="56">
        <v>4324</v>
      </c>
      <c r="S15" s="68"/>
      <c r="T15" s="20">
        <v>42778</v>
      </c>
      <c r="U15" s="21" t="s">
        <v>21</v>
      </c>
      <c r="V15" s="59">
        <v>1725</v>
      </c>
      <c r="W15" s="71"/>
      <c r="X15" s="20">
        <v>43143</v>
      </c>
      <c r="Y15" s="21" t="str">
        <f t="shared" si="0"/>
        <v>Mon</v>
      </c>
      <c r="Z15" s="59">
        <f>2258+28</f>
        <v>2286</v>
      </c>
      <c r="AA15" s="71"/>
    </row>
    <row r="16" spans="1:27" x14ac:dyDescent="0.2">
      <c r="A16" s="35">
        <v>40952</v>
      </c>
      <c r="B16" s="36" t="s">
        <v>22</v>
      </c>
      <c r="C16" s="39">
        <v>2524</v>
      </c>
      <c r="D16" s="20">
        <v>41318</v>
      </c>
      <c r="E16" s="21" t="s">
        <v>24</v>
      </c>
      <c r="F16" s="82">
        <v>3421</v>
      </c>
      <c r="G16" s="71"/>
      <c r="H16" s="35">
        <v>41683</v>
      </c>
      <c r="I16" s="36" t="s">
        <v>18</v>
      </c>
      <c r="J16" s="57">
        <v>3205</v>
      </c>
      <c r="K16" s="68"/>
      <c r="L16" s="20">
        <v>42048</v>
      </c>
      <c r="M16" s="21" t="s">
        <v>20</v>
      </c>
      <c r="N16" s="58">
        <v>3846</v>
      </c>
      <c r="O16" s="71"/>
      <c r="P16" s="35">
        <v>42413</v>
      </c>
      <c r="Q16" s="36" t="s">
        <v>19</v>
      </c>
      <c r="R16" s="56">
        <v>5220</v>
      </c>
      <c r="S16" s="68"/>
      <c r="T16" s="20">
        <v>42779</v>
      </c>
      <c r="U16" s="21" t="s">
        <v>22</v>
      </c>
      <c r="V16" s="59">
        <v>2542</v>
      </c>
      <c r="W16" s="71"/>
      <c r="X16" s="20">
        <v>43144</v>
      </c>
      <c r="Y16" s="21" t="str">
        <f t="shared" si="0"/>
        <v>Tue</v>
      </c>
      <c r="Z16" s="59">
        <f>2439+16</f>
        <v>2455</v>
      </c>
      <c r="AA16" s="71"/>
    </row>
    <row r="17" spans="1:28" x14ac:dyDescent="0.2">
      <c r="A17" s="35">
        <v>40953</v>
      </c>
      <c r="B17" s="36" t="s">
        <v>23</v>
      </c>
      <c r="C17" s="39">
        <v>2383</v>
      </c>
      <c r="D17" s="20">
        <v>41319</v>
      </c>
      <c r="E17" s="21" t="s">
        <v>18</v>
      </c>
      <c r="F17" s="82">
        <v>3581</v>
      </c>
      <c r="G17" s="71"/>
      <c r="H17" s="35">
        <v>41684</v>
      </c>
      <c r="I17" s="36" t="s">
        <v>20</v>
      </c>
      <c r="J17" s="57">
        <v>3660</v>
      </c>
      <c r="K17" s="68"/>
      <c r="L17" s="20">
        <v>42049</v>
      </c>
      <c r="M17" s="21" t="s">
        <v>19</v>
      </c>
      <c r="N17" s="58">
        <v>4241</v>
      </c>
      <c r="O17" s="71"/>
      <c r="P17" s="35">
        <v>42414</v>
      </c>
      <c r="Q17" s="36" t="s">
        <v>21</v>
      </c>
      <c r="R17" s="56">
        <v>2132</v>
      </c>
      <c r="S17" s="68"/>
      <c r="T17" s="20">
        <v>42780</v>
      </c>
      <c r="U17" s="21" t="s">
        <v>23</v>
      </c>
      <c r="V17" s="59">
        <v>2540</v>
      </c>
      <c r="W17" s="71"/>
      <c r="X17" s="20">
        <v>43145</v>
      </c>
      <c r="Y17" s="21" t="str">
        <f t="shared" si="0"/>
        <v>Wed</v>
      </c>
      <c r="Z17" s="59">
        <f>2631+21</f>
        <v>2652</v>
      </c>
      <c r="AA17" s="210"/>
      <c r="AB17" s="211"/>
    </row>
    <row r="18" spans="1:28" x14ac:dyDescent="0.2">
      <c r="A18" s="35">
        <v>40954</v>
      </c>
      <c r="B18" s="36" t="s">
        <v>24</v>
      </c>
      <c r="C18" s="39">
        <v>2294</v>
      </c>
      <c r="D18" s="20">
        <v>41320</v>
      </c>
      <c r="E18" s="21" t="s">
        <v>20</v>
      </c>
      <c r="F18" s="82">
        <v>4401</v>
      </c>
      <c r="G18" s="71"/>
      <c r="H18" s="35">
        <v>41685</v>
      </c>
      <c r="I18" s="36" t="s">
        <v>19</v>
      </c>
      <c r="J18" s="57">
        <v>4416</v>
      </c>
      <c r="K18" s="68"/>
      <c r="L18" s="20">
        <v>42050</v>
      </c>
      <c r="M18" s="21" t="s">
        <v>21</v>
      </c>
      <c r="N18" s="58">
        <v>1827</v>
      </c>
      <c r="O18" s="71"/>
      <c r="P18" s="35">
        <v>42415</v>
      </c>
      <c r="Q18" s="36" t="s">
        <v>22</v>
      </c>
      <c r="R18" s="56">
        <v>2951</v>
      </c>
      <c r="S18" s="68"/>
      <c r="T18" s="20">
        <v>42781</v>
      </c>
      <c r="U18" s="21" t="s">
        <v>24</v>
      </c>
      <c r="V18" s="59">
        <v>2855</v>
      </c>
      <c r="W18" s="71"/>
      <c r="X18" s="20">
        <v>43146</v>
      </c>
      <c r="Y18" s="21" t="str">
        <f t="shared" si="0"/>
        <v>Thu</v>
      </c>
      <c r="Z18" s="59">
        <f>3154+20</f>
        <v>3174</v>
      </c>
      <c r="AA18" s="71"/>
    </row>
    <row r="19" spans="1:28" x14ac:dyDescent="0.2">
      <c r="A19" s="35">
        <v>40955</v>
      </c>
      <c r="B19" s="36" t="s">
        <v>18</v>
      </c>
      <c r="C19" s="39">
        <v>2324</v>
      </c>
      <c r="D19" s="20">
        <v>41321</v>
      </c>
      <c r="E19" s="21" t="s">
        <v>19</v>
      </c>
      <c r="F19" s="82">
        <v>4894</v>
      </c>
      <c r="G19" s="71"/>
      <c r="H19" s="35">
        <v>41686</v>
      </c>
      <c r="I19" s="36" t="s">
        <v>21</v>
      </c>
      <c r="J19" s="57">
        <v>1906</v>
      </c>
      <c r="K19" s="68"/>
      <c r="L19" s="20">
        <v>42051</v>
      </c>
      <c r="M19" s="21" t="s">
        <v>22</v>
      </c>
      <c r="N19" s="58">
        <v>2564</v>
      </c>
      <c r="O19" s="71"/>
      <c r="P19" s="35">
        <v>42416</v>
      </c>
      <c r="Q19" s="36" t="s">
        <v>23</v>
      </c>
      <c r="R19" s="56">
        <v>2978</v>
      </c>
      <c r="S19" s="68"/>
      <c r="T19" s="20">
        <v>42782</v>
      </c>
      <c r="U19" s="21" t="s">
        <v>18</v>
      </c>
      <c r="V19" s="59">
        <v>2973</v>
      </c>
      <c r="W19" s="71"/>
      <c r="X19" s="20">
        <v>43147</v>
      </c>
      <c r="Y19" s="21" t="str">
        <f t="shared" si="0"/>
        <v>Fri</v>
      </c>
      <c r="Z19" s="59">
        <f>3777+21</f>
        <v>3798</v>
      </c>
      <c r="AA19" s="71"/>
    </row>
    <row r="20" spans="1:28" x14ac:dyDescent="0.2">
      <c r="A20" s="35">
        <v>40956</v>
      </c>
      <c r="B20" s="36" t="s">
        <v>20</v>
      </c>
      <c r="C20" s="39">
        <v>2858</v>
      </c>
      <c r="D20" s="20">
        <v>41322</v>
      </c>
      <c r="E20" s="21" t="s">
        <v>21</v>
      </c>
      <c r="F20" s="82">
        <v>1814</v>
      </c>
      <c r="G20" s="71"/>
      <c r="H20" s="35">
        <v>41687</v>
      </c>
      <c r="I20" s="36" t="s">
        <v>22</v>
      </c>
      <c r="J20" s="57">
        <v>2515</v>
      </c>
      <c r="K20" s="68"/>
      <c r="L20" s="20">
        <v>42052</v>
      </c>
      <c r="M20" s="21" t="s">
        <v>23</v>
      </c>
      <c r="N20" s="58">
        <v>2536</v>
      </c>
      <c r="O20" s="71"/>
      <c r="P20" s="35">
        <v>42417</v>
      </c>
      <c r="Q20" s="36" t="s">
        <v>24</v>
      </c>
      <c r="R20" s="56">
        <v>2908</v>
      </c>
      <c r="S20" s="68"/>
      <c r="T20" s="20">
        <v>42783</v>
      </c>
      <c r="U20" s="21" t="s">
        <v>20</v>
      </c>
      <c r="V20" s="59">
        <v>3444</v>
      </c>
      <c r="W20" s="71"/>
      <c r="X20" s="20">
        <v>43148</v>
      </c>
      <c r="Y20" s="21" t="str">
        <f t="shared" si="0"/>
        <v>Sat</v>
      </c>
      <c r="Z20" s="59">
        <v>4374</v>
      </c>
      <c r="AA20" s="71"/>
    </row>
    <row r="21" spans="1:28" x14ac:dyDescent="0.2">
      <c r="A21" s="35">
        <v>40957</v>
      </c>
      <c r="B21" s="36" t="s">
        <v>19</v>
      </c>
      <c r="C21" s="39">
        <v>2937</v>
      </c>
      <c r="D21" s="20">
        <v>41323</v>
      </c>
      <c r="E21" s="21" t="s">
        <v>22</v>
      </c>
      <c r="F21" s="82">
        <v>3008</v>
      </c>
      <c r="G21" s="71"/>
      <c r="H21" s="35">
        <v>41688</v>
      </c>
      <c r="I21" s="36" t="s">
        <v>23</v>
      </c>
      <c r="J21" s="57">
        <v>2445</v>
      </c>
      <c r="K21" s="68"/>
      <c r="L21" s="20">
        <v>42053</v>
      </c>
      <c r="M21" s="21" t="s">
        <v>24</v>
      </c>
      <c r="N21" s="58">
        <v>2552</v>
      </c>
      <c r="O21" s="71"/>
      <c r="P21" s="35">
        <v>42418</v>
      </c>
      <c r="Q21" s="36" t="s">
        <v>18</v>
      </c>
      <c r="R21" s="56">
        <v>3386</v>
      </c>
      <c r="S21" s="68"/>
      <c r="T21" s="20">
        <v>42784</v>
      </c>
      <c r="U21" s="21" t="s">
        <v>19</v>
      </c>
      <c r="V21" s="59">
        <v>4245</v>
      </c>
      <c r="W21" s="71"/>
      <c r="X21" s="20">
        <v>43149</v>
      </c>
      <c r="Y21" s="21" t="str">
        <f t="shared" si="0"/>
        <v>Sun</v>
      </c>
      <c r="Z21" s="59">
        <v>2074</v>
      </c>
      <c r="AA21" s="71"/>
    </row>
    <row r="22" spans="1:28" x14ac:dyDescent="0.2">
      <c r="A22" s="35">
        <v>40958</v>
      </c>
      <c r="B22" s="36" t="s">
        <v>21</v>
      </c>
      <c r="C22" s="39">
        <v>982</v>
      </c>
      <c r="D22" s="20">
        <v>41324</v>
      </c>
      <c r="E22" s="21" t="s">
        <v>23</v>
      </c>
      <c r="F22" s="82">
        <v>3035</v>
      </c>
      <c r="G22" s="71"/>
      <c r="H22" s="35">
        <v>41689</v>
      </c>
      <c r="I22" s="36" t="s">
        <v>24</v>
      </c>
      <c r="J22" s="57">
        <v>2544</v>
      </c>
      <c r="K22" s="68"/>
      <c r="L22" s="20">
        <v>42054</v>
      </c>
      <c r="M22" s="21" t="s">
        <v>18</v>
      </c>
      <c r="N22" s="58">
        <v>2853</v>
      </c>
      <c r="O22" s="71"/>
      <c r="P22" s="35">
        <v>42419</v>
      </c>
      <c r="Q22" s="36" t="s">
        <v>20</v>
      </c>
      <c r="R22" s="56">
        <v>3878</v>
      </c>
      <c r="S22" s="68"/>
      <c r="T22" s="20">
        <v>42785</v>
      </c>
      <c r="U22" s="21" t="s">
        <v>21</v>
      </c>
      <c r="V22" s="59">
        <v>1965</v>
      </c>
      <c r="W22" s="71"/>
      <c r="X22" s="20">
        <v>43150</v>
      </c>
      <c r="Y22" s="21" t="str">
        <f t="shared" si="0"/>
        <v>Mon</v>
      </c>
      <c r="Z22" s="59">
        <f>2571+26</f>
        <v>2597</v>
      </c>
      <c r="AA22" s="71"/>
    </row>
    <row r="23" spans="1:28" x14ac:dyDescent="0.2">
      <c r="A23" s="35">
        <v>40959</v>
      </c>
      <c r="B23" s="36" t="s">
        <v>22</v>
      </c>
      <c r="C23" s="39">
        <v>1860</v>
      </c>
      <c r="D23" s="20">
        <v>41325</v>
      </c>
      <c r="E23" s="21" t="s">
        <v>24</v>
      </c>
      <c r="F23" s="82">
        <v>3061</v>
      </c>
      <c r="G23" s="71"/>
      <c r="H23" s="35">
        <v>41690</v>
      </c>
      <c r="I23" s="36" t="s">
        <v>18</v>
      </c>
      <c r="J23" s="57">
        <v>2889</v>
      </c>
      <c r="K23" s="68"/>
      <c r="L23" s="20">
        <v>42055</v>
      </c>
      <c r="M23" s="21" t="s">
        <v>20</v>
      </c>
      <c r="N23" s="58">
        <v>3495</v>
      </c>
      <c r="O23" s="71"/>
      <c r="P23" s="35">
        <v>42420</v>
      </c>
      <c r="Q23" s="36" t="s">
        <v>19</v>
      </c>
      <c r="R23" s="56">
        <v>3942</v>
      </c>
      <c r="S23" s="68"/>
      <c r="T23" s="20">
        <v>42786</v>
      </c>
      <c r="U23" s="21" t="s">
        <v>22</v>
      </c>
      <c r="V23" s="59">
        <v>2490</v>
      </c>
      <c r="W23" s="71"/>
      <c r="X23" s="20">
        <v>43151</v>
      </c>
      <c r="Y23" s="21" t="str">
        <f t="shared" si="0"/>
        <v>Tue</v>
      </c>
      <c r="Z23" s="59">
        <f>2891+27</f>
        <v>2918</v>
      </c>
      <c r="AA23" s="71"/>
    </row>
    <row r="24" spans="1:28" x14ac:dyDescent="0.2">
      <c r="A24" s="35">
        <v>40960</v>
      </c>
      <c r="B24" s="36" t="s">
        <v>23</v>
      </c>
      <c r="C24" s="39">
        <v>2057</v>
      </c>
      <c r="D24" s="20">
        <v>41326</v>
      </c>
      <c r="E24" s="21" t="s">
        <v>18</v>
      </c>
      <c r="F24" s="82">
        <v>3262</v>
      </c>
      <c r="G24" s="71"/>
      <c r="H24" s="35">
        <v>41691</v>
      </c>
      <c r="I24" s="36" t="s">
        <v>20</v>
      </c>
      <c r="J24" s="57">
        <v>3274</v>
      </c>
      <c r="K24" s="68"/>
      <c r="L24" s="20">
        <v>42056</v>
      </c>
      <c r="M24" s="21" t="s">
        <v>19</v>
      </c>
      <c r="N24" s="58">
        <v>3729</v>
      </c>
      <c r="O24" s="71"/>
      <c r="P24" s="35">
        <v>42421</v>
      </c>
      <c r="Q24" s="36" t="s">
        <v>21</v>
      </c>
      <c r="R24" s="56">
        <v>1594</v>
      </c>
      <c r="S24" s="68"/>
      <c r="T24" s="20">
        <v>42787</v>
      </c>
      <c r="U24" s="21" t="s">
        <v>23</v>
      </c>
      <c r="V24" s="59">
        <v>2695</v>
      </c>
      <c r="W24" s="71"/>
      <c r="X24" s="20">
        <v>43152</v>
      </c>
      <c r="Y24" s="21" t="str">
        <f t="shared" si="0"/>
        <v>Wed</v>
      </c>
      <c r="Z24" s="59">
        <v>3342</v>
      </c>
      <c r="AA24" s="71"/>
    </row>
    <row r="25" spans="1:28" x14ac:dyDescent="0.2">
      <c r="A25" s="35">
        <v>40961</v>
      </c>
      <c r="B25" s="36" t="s">
        <v>24</v>
      </c>
      <c r="C25" s="39">
        <v>2122</v>
      </c>
      <c r="D25" s="20">
        <v>41327</v>
      </c>
      <c r="E25" s="21" t="s">
        <v>20</v>
      </c>
      <c r="F25" s="82">
        <v>3622</v>
      </c>
      <c r="G25" s="71"/>
      <c r="H25" s="35">
        <v>41692</v>
      </c>
      <c r="I25" s="36" t="s">
        <v>19</v>
      </c>
      <c r="J25" s="57">
        <v>3730</v>
      </c>
      <c r="K25" s="68"/>
      <c r="L25" s="20">
        <v>42057</v>
      </c>
      <c r="M25" s="21" t="s">
        <v>21</v>
      </c>
      <c r="N25" s="58">
        <v>1588</v>
      </c>
      <c r="O25" s="71"/>
      <c r="P25" s="35">
        <v>42422</v>
      </c>
      <c r="Q25" s="36" t="s">
        <v>22</v>
      </c>
      <c r="R25" s="56">
        <v>2825</v>
      </c>
      <c r="S25" s="68"/>
      <c r="T25" s="20">
        <v>42788</v>
      </c>
      <c r="U25" s="21" t="s">
        <v>24</v>
      </c>
      <c r="V25" s="59">
        <v>3461</v>
      </c>
      <c r="W25" s="71"/>
      <c r="X25" s="20">
        <v>43153</v>
      </c>
      <c r="Y25" s="21" t="str">
        <f t="shared" si="0"/>
        <v>Thu</v>
      </c>
      <c r="Z25" s="59">
        <f>5567+20</f>
        <v>5587</v>
      </c>
      <c r="AA25" s="71"/>
    </row>
    <row r="26" spans="1:28" x14ac:dyDescent="0.2">
      <c r="A26" s="35">
        <v>40962</v>
      </c>
      <c r="B26" s="36" t="s">
        <v>18</v>
      </c>
      <c r="C26" s="39">
        <v>2355</v>
      </c>
      <c r="D26" s="20">
        <v>41328</v>
      </c>
      <c r="E26" s="21" t="s">
        <v>19</v>
      </c>
      <c r="F26" s="82">
        <v>4587</v>
      </c>
      <c r="G26" s="71"/>
      <c r="H26" s="35">
        <v>41693</v>
      </c>
      <c r="I26" s="36" t="s">
        <v>21</v>
      </c>
      <c r="J26" s="57">
        <v>1514</v>
      </c>
      <c r="K26" s="68"/>
      <c r="L26" s="20">
        <v>42058</v>
      </c>
      <c r="M26" s="21" t="s">
        <v>22</v>
      </c>
      <c r="N26" s="58">
        <v>2648</v>
      </c>
      <c r="O26" s="71"/>
      <c r="P26" s="35">
        <v>42423</v>
      </c>
      <c r="Q26" s="36" t="s">
        <v>23</v>
      </c>
      <c r="R26" s="56">
        <v>2676</v>
      </c>
      <c r="S26" s="68"/>
      <c r="T26" s="20">
        <v>42789</v>
      </c>
      <c r="U26" s="21" t="s">
        <v>18</v>
      </c>
      <c r="V26" s="59">
        <v>4978</v>
      </c>
      <c r="W26" s="71"/>
      <c r="X26" s="20">
        <v>43154</v>
      </c>
      <c r="Y26" s="21" t="str">
        <f t="shared" si="0"/>
        <v>Fri</v>
      </c>
      <c r="Z26" s="59">
        <f>5714+11</f>
        <v>5725</v>
      </c>
      <c r="AA26" s="71"/>
    </row>
    <row r="27" spans="1:28" x14ac:dyDescent="0.2">
      <c r="A27" s="35">
        <v>40963</v>
      </c>
      <c r="B27" s="36" t="s">
        <v>20</v>
      </c>
      <c r="C27" s="39">
        <v>2711</v>
      </c>
      <c r="D27" s="20">
        <v>41329</v>
      </c>
      <c r="E27" s="21" t="s">
        <v>21</v>
      </c>
      <c r="F27" s="82">
        <v>1720</v>
      </c>
      <c r="G27" s="71"/>
      <c r="H27" s="35">
        <v>41694</v>
      </c>
      <c r="I27" s="36" t="s">
        <v>22</v>
      </c>
      <c r="J27" s="57">
        <v>2458</v>
      </c>
      <c r="K27" s="68"/>
      <c r="L27" s="20">
        <v>42059</v>
      </c>
      <c r="M27" s="21" t="s">
        <v>23</v>
      </c>
      <c r="N27" s="58">
        <v>2515</v>
      </c>
      <c r="O27" s="71"/>
      <c r="P27" s="35">
        <v>42424</v>
      </c>
      <c r="Q27" s="36" t="s">
        <v>24</v>
      </c>
      <c r="R27" s="56">
        <v>2980</v>
      </c>
      <c r="S27" s="68"/>
      <c r="T27" s="20">
        <v>42790</v>
      </c>
      <c r="U27" s="21" t="s">
        <v>20</v>
      </c>
      <c r="V27" s="59">
        <v>4812</v>
      </c>
      <c r="W27" s="71"/>
      <c r="X27" s="20">
        <v>43155</v>
      </c>
      <c r="Y27" s="21" t="str">
        <f t="shared" si="0"/>
        <v>Sat</v>
      </c>
      <c r="Z27" s="59">
        <v>6468</v>
      </c>
      <c r="AA27" s="71"/>
    </row>
    <row r="28" spans="1:28" x14ac:dyDescent="0.2">
      <c r="A28" s="35">
        <v>40964</v>
      </c>
      <c r="B28" s="36" t="s">
        <v>19</v>
      </c>
      <c r="C28" s="39">
        <v>3379</v>
      </c>
      <c r="D28" s="20">
        <v>41330</v>
      </c>
      <c r="E28" s="21" t="s">
        <v>22</v>
      </c>
      <c r="F28" s="82">
        <v>2784</v>
      </c>
      <c r="G28" s="71"/>
      <c r="H28" s="35">
        <v>41695</v>
      </c>
      <c r="I28" s="36" t="s">
        <v>23</v>
      </c>
      <c r="J28" s="57">
        <v>2344</v>
      </c>
      <c r="K28" s="68"/>
      <c r="L28" s="20">
        <v>42060</v>
      </c>
      <c r="M28" s="21" t="s">
        <v>24</v>
      </c>
      <c r="N28" s="58">
        <v>2715</v>
      </c>
      <c r="O28" s="71"/>
      <c r="P28" s="35">
        <v>42425</v>
      </c>
      <c r="Q28" s="36" t="s">
        <v>18</v>
      </c>
      <c r="R28" s="56">
        <v>3112</v>
      </c>
      <c r="S28" s="68"/>
      <c r="T28" s="20">
        <v>42791</v>
      </c>
      <c r="U28" s="21" t="s">
        <v>19</v>
      </c>
      <c r="V28" s="59">
        <v>5328</v>
      </c>
      <c r="W28" s="71"/>
      <c r="X28" s="20">
        <v>43156</v>
      </c>
      <c r="Y28" s="21" t="str">
        <f t="shared" si="0"/>
        <v>Sun</v>
      </c>
      <c r="Z28" s="59">
        <v>2830</v>
      </c>
      <c r="AA28" s="71"/>
    </row>
    <row r="29" spans="1:28" x14ac:dyDescent="0.2">
      <c r="A29" s="35">
        <v>40965</v>
      </c>
      <c r="B29" s="36" t="s">
        <v>21</v>
      </c>
      <c r="C29" s="39">
        <v>1333</v>
      </c>
      <c r="D29" s="20">
        <v>41331</v>
      </c>
      <c r="E29" s="21" t="s">
        <v>23</v>
      </c>
      <c r="F29" s="82">
        <v>2980</v>
      </c>
      <c r="G29" s="71"/>
      <c r="H29" s="35">
        <v>41696</v>
      </c>
      <c r="I29" s="36" t="s">
        <v>24</v>
      </c>
      <c r="J29" s="57">
        <v>2625</v>
      </c>
      <c r="K29" s="68"/>
      <c r="L29" s="20">
        <v>42061</v>
      </c>
      <c r="M29" s="21" t="s">
        <v>18</v>
      </c>
      <c r="N29" s="58">
        <v>2773</v>
      </c>
      <c r="O29" s="71"/>
      <c r="P29" s="35">
        <v>42426</v>
      </c>
      <c r="Q29" s="36" t="s">
        <v>20</v>
      </c>
      <c r="R29" s="56">
        <v>3536</v>
      </c>
      <c r="S29" s="68"/>
      <c r="T29" s="20">
        <v>42792</v>
      </c>
      <c r="U29" s="21" t="s">
        <v>21</v>
      </c>
      <c r="V29" s="59">
        <v>2469</v>
      </c>
      <c r="W29" s="71"/>
      <c r="X29" s="20">
        <v>43157</v>
      </c>
      <c r="Y29" s="21" t="str">
        <f t="shared" si="0"/>
        <v>Mon</v>
      </c>
      <c r="Z29" s="59"/>
      <c r="AA29" s="71"/>
    </row>
    <row r="30" spans="1:28" x14ac:dyDescent="0.2">
      <c r="A30" s="35">
        <v>40966</v>
      </c>
      <c r="B30" s="36" t="s">
        <v>22</v>
      </c>
      <c r="C30" s="39">
        <v>2191</v>
      </c>
      <c r="D30" s="20">
        <v>41332</v>
      </c>
      <c r="E30" s="21" t="s">
        <v>24</v>
      </c>
      <c r="F30" s="82">
        <v>3263</v>
      </c>
      <c r="G30" s="71"/>
      <c r="H30" s="35">
        <v>41697</v>
      </c>
      <c r="I30" s="36" t="s">
        <v>18</v>
      </c>
      <c r="J30" s="57">
        <v>2732</v>
      </c>
      <c r="K30" s="68"/>
      <c r="L30" s="20">
        <v>42062</v>
      </c>
      <c r="M30" s="21" t="s">
        <v>20</v>
      </c>
      <c r="N30" s="58">
        <v>3652</v>
      </c>
      <c r="O30" s="71"/>
      <c r="P30" s="35">
        <v>42427</v>
      </c>
      <c r="Q30" s="36" t="s">
        <v>19</v>
      </c>
      <c r="R30" s="56">
        <v>4454</v>
      </c>
      <c r="S30" s="68"/>
      <c r="T30" s="20">
        <v>42793</v>
      </c>
      <c r="U30" s="21" t="s">
        <v>22</v>
      </c>
      <c r="V30" s="59">
        <v>3379</v>
      </c>
      <c r="W30" s="71"/>
      <c r="X30" s="20">
        <v>43158</v>
      </c>
      <c r="Y30" s="21" t="str">
        <f t="shared" si="0"/>
        <v>Tue</v>
      </c>
      <c r="Z30" s="59"/>
      <c r="AA30" s="71"/>
    </row>
    <row r="31" spans="1:28" x14ac:dyDescent="0.2">
      <c r="A31" s="35">
        <v>40967</v>
      </c>
      <c r="B31" s="36" t="s">
        <v>23</v>
      </c>
      <c r="C31" s="39">
        <v>2169</v>
      </c>
      <c r="D31" s="20">
        <v>41333</v>
      </c>
      <c r="E31" s="21" t="s">
        <v>18</v>
      </c>
      <c r="F31" s="82">
        <v>3392</v>
      </c>
      <c r="G31" s="71"/>
      <c r="H31" s="35">
        <v>41698</v>
      </c>
      <c r="I31" s="36" t="s">
        <v>20</v>
      </c>
      <c r="J31" s="57">
        <v>3378</v>
      </c>
      <c r="K31" s="68"/>
      <c r="L31" s="20">
        <v>42063</v>
      </c>
      <c r="M31" s="21" t="s">
        <v>19</v>
      </c>
      <c r="N31" s="58">
        <v>3705</v>
      </c>
      <c r="O31" s="71"/>
      <c r="P31" s="35">
        <v>42428</v>
      </c>
      <c r="Q31" s="36" t="s">
        <v>21</v>
      </c>
      <c r="R31" s="56">
        <v>1929</v>
      </c>
      <c r="S31" s="68"/>
      <c r="T31" s="20">
        <v>42794</v>
      </c>
      <c r="U31" s="21" t="s">
        <v>23</v>
      </c>
      <c r="V31" s="59">
        <v>3432</v>
      </c>
      <c r="W31" s="71"/>
      <c r="X31" s="20">
        <v>43159</v>
      </c>
      <c r="Y31" s="21" t="str">
        <f t="shared" si="0"/>
        <v>Wed</v>
      </c>
      <c r="Z31" s="59"/>
      <c r="AA31" s="71"/>
    </row>
    <row r="32" spans="1:28" x14ac:dyDescent="0.2">
      <c r="A32" s="35">
        <v>40968</v>
      </c>
      <c r="B32" s="36" t="s">
        <v>24</v>
      </c>
      <c r="C32" s="39">
        <v>2208</v>
      </c>
      <c r="D32" s="40"/>
      <c r="E32" s="41"/>
      <c r="F32" s="111"/>
      <c r="G32" s="80"/>
      <c r="H32" s="40"/>
      <c r="I32" s="41"/>
      <c r="J32" s="81"/>
      <c r="K32" s="80"/>
      <c r="L32" s="40"/>
      <c r="M32" s="41"/>
      <c r="N32" s="86"/>
      <c r="O32" s="80"/>
      <c r="P32" s="35">
        <v>42429</v>
      </c>
      <c r="Q32" s="36" t="s">
        <v>22</v>
      </c>
      <c r="R32" s="56">
        <v>2913</v>
      </c>
      <c r="S32" s="68"/>
      <c r="T32" s="40"/>
      <c r="U32" s="41"/>
      <c r="V32" s="81"/>
      <c r="W32" s="80"/>
      <c r="X32" s="40"/>
      <c r="Y32" s="41"/>
      <c r="Z32" s="81"/>
      <c r="AA32" s="80"/>
    </row>
    <row r="33" spans="1:27" x14ac:dyDescent="0.2">
      <c r="A33" s="115"/>
      <c r="B33" s="112"/>
      <c r="C33" s="116"/>
      <c r="D33" s="118"/>
      <c r="E33" s="113"/>
      <c r="F33" s="113"/>
      <c r="G33" s="80"/>
      <c r="H33" s="40"/>
      <c r="I33" s="41"/>
      <c r="J33" s="81"/>
      <c r="K33" s="80"/>
      <c r="L33" s="40"/>
      <c r="M33" s="41"/>
      <c r="N33" s="81"/>
      <c r="O33" s="80"/>
      <c r="P33" s="40"/>
      <c r="Q33" s="41"/>
      <c r="R33" s="81"/>
      <c r="S33" s="80"/>
      <c r="T33" s="40"/>
      <c r="U33" s="41"/>
      <c r="V33" s="81"/>
      <c r="W33" s="80"/>
      <c r="X33" s="40"/>
      <c r="Y33" s="41"/>
      <c r="Z33" s="81"/>
      <c r="AA33" s="80"/>
    </row>
    <row r="34" spans="1:27" x14ac:dyDescent="0.2">
      <c r="A34" s="115"/>
      <c r="B34" s="112"/>
      <c r="C34" s="116"/>
      <c r="D34" s="118"/>
      <c r="E34" s="113"/>
      <c r="F34" s="113"/>
      <c r="G34" s="80"/>
      <c r="H34" s="40"/>
      <c r="I34" s="41"/>
      <c r="J34" s="81"/>
      <c r="K34" s="80"/>
      <c r="L34" s="40"/>
      <c r="M34" s="41"/>
      <c r="N34" s="86"/>
      <c r="O34" s="80"/>
      <c r="P34" s="40"/>
      <c r="Q34" s="41"/>
      <c r="R34" s="86"/>
      <c r="S34" s="80"/>
      <c r="T34" s="40"/>
      <c r="U34" s="41"/>
      <c r="V34" s="86"/>
      <c r="W34" s="80"/>
      <c r="X34" s="40"/>
      <c r="Y34" s="41"/>
      <c r="Z34" s="86"/>
      <c r="AA34" s="80"/>
    </row>
    <row r="35" spans="1:27" x14ac:dyDescent="0.2">
      <c r="A35" s="69"/>
      <c r="B35" s="45"/>
      <c r="C35" s="110"/>
      <c r="D35" s="69"/>
      <c r="E35" s="45"/>
      <c r="F35" s="45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ht="13.5" thickBot="1" x14ac:dyDescent="0.25">
      <c r="A36" s="216" t="s">
        <v>13</v>
      </c>
      <c r="B36" s="217"/>
      <c r="C36" s="117">
        <f>SUM(C3:C33)</f>
        <v>68723</v>
      </c>
      <c r="D36" s="225" t="s">
        <v>13</v>
      </c>
      <c r="E36" s="226"/>
      <c r="F36" s="43">
        <f>SUM(F3:F33)</f>
        <v>95868</v>
      </c>
      <c r="G36" s="71">
        <f>SUM((F36/C36)-1)</f>
        <v>0.39499148756602587</v>
      </c>
      <c r="H36" s="227" t="s">
        <v>13</v>
      </c>
      <c r="I36" s="228"/>
      <c r="J36" s="54">
        <f>SUM(J4:J34)</f>
        <v>75794</v>
      </c>
      <c r="K36" s="68">
        <f>SUM((J36/F36)-1)</f>
        <v>-0.20939208077773608</v>
      </c>
      <c r="L36" s="229" t="s">
        <v>13</v>
      </c>
      <c r="M36" s="230"/>
      <c r="N36" s="90">
        <f>SUM(N4:N34)</f>
        <v>80853</v>
      </c>
      <c r="O36" s="71">
        <f>SUM((N36/J36)-1)</f>
        <v>6.6746708182705783E-2</v>
      </c>
      <c r="P36" s="227" t="s">
        <v>13</v>
      </c>
      <c r="Q36" s="228"/>
      <c r="R36" s="54">
        <f>SUM(R4:R34)</f>
        <v>92872</v>
      </c>
      <c r="S36" s="68">
        <f>SUM((R36/N36)-1)</f>
        <v>0.14865249279556725</v>
      </c>
      <c r="T36" s="229" t="s">
        <v>13</v>
      </c>
      <c r="U36" s="230"/>
      <c r="V36" s="90">
        <f>SUM(V4:V34)</f>
        <v>89384</v>
      </c>
      <c r="W36" s="84">
        <f>SUM((V36/R36)-1)</f>
        <v>-3.7557067792230114E-2</v>
      </c>
      <c r="X36" s="229" t="s">
        <v>13</v>
      </c>
      <c r="Y36" s="230"/>
      <c r="Z36" s="90">
        <f>SUM(Z4:Z34)</f>
        <v>81042</v>
      </c>
      <c r="AA36" s="84">
        <f>SUM((Z36/V36)-1)</f>
        <v>-9.3327664906470931E-2</v>
      </c>
    </row>
    <row r="37" spans="1:27" ht="13.5" thickBot="1" x14ac:dyDescent="0.25">
      <c r="A37" s="234" t="s">
        <v>32</v>
      </c>
      <c r="B37" s="235"/>
      <c r="C37" s="114">
        <f>AVERAGE(C3:C33)</f>
        <v>2369.7586206896553</v>
      </c>
      <c r="D37" s="236" t="s">
        <v>32</v>
      </c>
      <c r="E37" s="237"/>
      <c r="F37" s="72">
        <f>AVERAGE(F3:F33)</f>
        <v>3423.8571428571427</v>
      </c>
      <c r="G37" s="75"/>
      <c r="H37" s="216" t="s">
        <v>32</v>
      </c>
      <c r="I37" s="217"/>
      <c r="J37" s="70">
        <f>AVERAGE(J4:J34)</f>
        <v>2706.9285714285716</v>
      </c>
      <c r="K37" s="73"/>
      <c r="L37" s="218" t="s">
        <v>32</v>
      </c>
      <c r="M37" s="219"/>
      <c r="N37" s="88">
        <f>AVERAGE(N4:N34)</f>
        <v>2887.6071428571427</v>
      </c>
      <c r="O37" s="75"/>
      <c r="P37" s="216" t="s">
        <v>32</v>
      </c>
      <c r="Q37" s="217"/>
      <c r="R37" s="70">
        <f>AVERAGE(R4:R34)</f>
        <v>3202.4827586206898</v>
      </c>
      <c r="S37" s="73"/>
      <c r="T37" s="218" t="s">
        <v>32</v>
      </c>
      <c r="U37" s="219"/>
      <c r="V37" s="88">
        <f>AVERAGE(V4:V34)</f>
        <v>3192.2857142857142</v>
      </c>
      <c r="W37" s="83"/>
      <c r="X37" s="218" t="s">
        <v>32</v>
      </c>
      <c r="Y37" s="219"/>
      <c r="Z37" s="88">
        <f>AVERAGE(Z4:Z34)</f>
        <v>3241.68</v>
      </c>
      <c r="AA37" s="83"/>
    </row>
  </sheetData>
  <customSheetViews>
    <customSheetView guid="{6828C9CD-F0DF-4095-BFAF-9186B4B82A2A}" topLeftCell="O1">
      <selection activeCell="V25" sqref="V25"/>
      <pageMargins left="0.7" right="0.7" top="0.75" bottom="0.75" header="0.3" footer="0.3"/>
      <pageSetup orientation="portrait" horizontalDpi="0" verticalDpi="0" r:id="rId1"/>
    </customSheetView>
  </customSheetViews>
  <mergeCells count="22">
    <mergeCell ref="X2:Z2"/>
    <mergeCell ref="X36:Y36"/>
    <mergeCell ref="X37:Y37"/>
    <mergeCell ref="A1:W1"/>
    <mergeCell ref="L2:N2"/>
    <mergeCell ref="P2:R2"/>
    <mergeCell ref="T2:V2"/>
    <mergeCell ref="L36:M36"/>
    <mergeCell ref="P36:Q36"/>
    <mergeCell ref="T36:U36"/>
    <mergeCell ref="A2:C2"/>
    <mergeCell ref="D2:F2"/>
    <mergeCell ref="A36:B36"/>
    <mergeCell ref="D36:E36"/>
    <mergeCell ref="H2:J2"/>
    <mergeCell ref="H36:I36"/>
    <mergeCell ref="A37:B37"/>
    <mergeCell ref="D37:E37"/>
    <mergeCell ref="L37:M37"/>
    <mergeCell ref="P37:Q37"/>
    <mergeCell ref="T37:U37"/>
    <mergeCell ref="H37:I37"/>
  </mergeCells>
  <conditionalFormatting sqref="W36:W37">
    <cfRule type="cellIs" dxfId="105" priority="3" operator="greaterThan">
      <formula>0</formula>
    </cfRule>
  </conditionalFormatting>
  <conditionalFormatting sqref="W4:W34">
    <cfRule type="cellIs" dxfId="104" priority="7" operator="greaterThan">
      <formula>0</formula>
    </cfRule>
  </conditionalFormatting>
  <conditionalFormatting sqref="S36:S37">
    <cfRule type="cellIs" dxfId="103" priority="4" operator="greaterThan">
      <formula>0</formula>
    </cfRule>
  </conditionalFormatting>
  <conditionalFormatting sqref="K36:K37">
    <cfRule type="cellIs" dxfId="102" priority="6" operator="greaterThan">
      <formula>0</formula>
    </cfRule>
  </conditionalFormatting>
  <conditionalFormatting sqref="K4:K34 G4:G34 G36:G37">
    <cfRule type="cellIs" dxfId="101" priority="10" operator="greaterThan">
      <formula>0</formula>
    </cfRule>
  </conditionalFormatting>
  <conditionalFormatting sqref="O4:O34">
    <cfRule type="cellIs" dxfId="100" priority="9" operator="greaterThan">
      <formula>0</formula>
    </cfRule>
  </conditionalFormatting>
  <conditionalFormatting sqref="S4:S34">
    <cfRule type="cellIs" dxfId="99" priority="8" operator="greaterThan">
      <formula>0</formula>
    </cfRule>
  </conditionalFormatting>
  <conditionalFormatting sqref="O36:O37">
    <cfRule type="cellIs" dxfId="98" priority="5" operator="greaterThan">
      <formula>0</formula>
    </cfRule>
  </conditionalFormatting>
  <conditionalFormatting sqref="AA36:AA37">
    <cfRule type="cellIs" dxfId="97" priority="1" operator="greaterThan">
      <formula>0</formula>
    </cfRule>
  </conditionalFormatting>
  <conditionalFormatting sqref="AA4:AA16 AA18:AA34">
    <cfRule type="cellIs" dxfId="96" priority="2" operator="greaterThan">
      <formula>0</formula>
    </cfRule>
  </conditionalFormatting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P1" workbookViewId="0">
      <selection activeCell="V37" sqref="V37"/>
    </sheetView>
  </sheetViews>
  <sheetFormatPr defaultColWidth="10" defaultRowHeight="12.75" x14ac:dyDescent="0.2"/>
  <cols>
    <col min="1" max="6" width="10" style="31"/>
    <col min="7" max="12" width="10" style="32"/>
  </cols>
  <sheetData>
    <row r="1" spans="1:27" ht="13.5" thickBot="1" x14ac:dyDescent="0.25">
      <c r="A1" s="213" t="s">
        <v>27</v>
      </c>
      <c r="B1" s="214"/>
      <c r="C1" s="214"/>
      <c r="D1" s="214"/>
      <c r="E1" s="214"/>
      <c r="F1" s="214"/>
      <c r="G1" s="215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2017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42</v>
      </c>
      <c r="H3" s="66" t="s">
        <v>15</v>
      </c>
      <c r="I3" s="55" t="s">
        <v>16</v>
      </c>
      <c r="J3" s="55" t="s">
        <v>17</v>
      </c>
      <c r="K3" s="67" t="s">
        <v>42</v>
      </c>
      <c r="L3" s="66" t="s">
        <v>15</v>
      </c>
      <c r="M3" s="55" t="s">
        <v>16</v>
      </c>
      <c r="N3" s="55" t="s">
        <v>17</v>
      </c>
      <c r="O3" s="67" t="s">
        <v>42</v>
      </c>
      <c r="P3" s="66" t="s">
        <v>15</v>
      </c>
      <c r="Q3" s="55" t="s">
        <v>16</v>
      </c>
      <c r="R3" s="55" t="s">
        <v>17</v>
      </c>
      <c r="S3" s="67" t="s">
        <v>42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40969</v>
      </c>
      <c r="B4" s="36" t="s">
        <v>18</v>
      </c>
      <c r="C4" s="37">
        <v>2390</v>
      </c>
      <c r="D4" s="20">
        <v>41334</v>
      </c>
      <c r="E4" s="21" t="s">
        <v>20</v>
      </c>
      <c r="F4" s="58">
        <v>4044</v>
      </c>
      <c r="G4" s="71"/>
      <c r="H4" s="35">
        <v>41699</v>
      </c>
      <c r="I4" s="36" t="s">
        <v>19</v>
      </c>
      <c r="J4" s="56">
        <v>3179</v>
      </c>
      <c r="K4" s="68"/>
      <c r="L4" s="20">
        <v>42064</v>
      </c>
      <c r="M4" s="21" t="s">
        <v>21</v>
      </c>
      <c r="N4" s="58">
        <v>1016</v>
      </c>
      <c r="O4" s="71"/>
      <c r="P4" s="35">
        <v>42430</v>
      </c>
      <c r="Q4" s="36" t="s">
        <v>23</v>
      </c>
      <c r="R4" s="56">
        <v>2883</v>
      </c>
      <c r="S4" s="68"/>
      <c r="T4" s="20">
        <v>42795</v>
      </c>
      <c r="U4" s="21" t="s">
        <v>24</v>
      </c>
      <c r="V4" s="58">
        <v>3496</v>
      </c>
      <c r="W4" s="71"/>
      <c r="X4" s="20">
        <v>43160</v>
      </c>
      <c r="Y4" s="21" t="str">
        <f>TEXT(X4,"ddd")</f>
        <v>Thu</v>
      </c>
      <c r="Z4" s="58"/>
      <c r="AA4" s="71"/>
    </row>
    <row r="5" spans="1:27" x14ac:dyDescent="0.2">
      <c r="A5" s="35">
        <v>40970</v>
      </c>
      <c r="B5" s="36" t="s">
        <v>20</v>
      </c>
      <c r="C5" s="42">
        <v>2876</v>
      </c>
      <c r="D5" s="20">
        <v>41335</v>
      </c>
      <c r="E5" s="21" t="s">
        <v>19</v>
      </c>
      <c r="F5" s="47">
        <v>3751</v>
      </c>
      <c r="G5" s="71"/>
      <c r="H5" s="35">
        <v>41700</v>
      </c>
      <c r="I5" s="36" t="s">
        <v>21</v>
      </c>
      <c r="J5" s="56">
        <v>1009</v>
      </c>
      <c r="K5" s="68"/>
      <c r="L5" s="20">
        <v>42065</v>
      </c>
      <c r="M5" s="21" t="s">
        <v>22</v>
      </c>
      <c r="N5" s="58">
        <v>2534</v>
      </c>
      <c r="O5" s="71"/>
      <c r="P5" s="35">
        <v>42431</v>
      </c>
      <c r="Q5" s="36" t="s">
        <v>24</v>
      </c>
      <c r="R5" s="56">
        <v>2829</v>
      </c>
      <c r="S5" s="68"/>
      <c r="T5" s="20">
        <v>42796</v>
      </c>
      <c r="U5" s="21" t="s">
        <v>18</v>
      </c>
      <c r="V5" s="58">
        <v>3456</v>
      </c>
      <c r="W5" s="71"/>
      <c r="X5" s="20">
        <v>43161</v>
      </c>
      <c r="Y5" s="21" t="str">
        <f t="shared" ref="Y5:Y34" si="0">TEXT(X5,"ddd")</f>
        <v>Fri</v>
      </c>
      <c r="Z5" s="58"/>
      <c r="AA5" s="71"/>
    </row>
    <row r="6" spans="1:27" x14ac:dyDescent="0.2">
      <c r="A6" s="35">
        <v>40971</v>
      </c>
      <c r="B6" s="36" t="s">
        <v>19</v>
      </c>
      <c r="C6" s="42">
        <v>2788</v>
      </c>
      <c r="D6" s="20">
        <v>41336</v>
      </c>
      <c r="E6" s="21" t="s">
        <v>21</v>
      </c>
      <c r="F6" s="47">
        <v>1084</v>
      </c>
      <c r="G6" s="71"/>
      <c r="H6" s="35">
        <v>41701</v>
      </c>
      <c r="I6" s="36" t="s">
        <v>22</v>
      </c>
      <c r="J6" s="56">
        <v>2323</v>
      </c>
      <c r="K6" s="68"/>
      <c r="L6" s="20">
        <v>42066</v>
      </c>
      <c r="M6" s="21" t="s">
        <v>23</v>
      </c>
      <c r="N6" s="58">
        <v>2602</v>
      </c>
      <c r="O6" s="71"/>
      <c r="P6" s="35">
        <v>42432</v>
      </c>
      <c r="Q6" s="36" t="s">
        <v>18</v>
      </c>
      <c r="R6" s="56">
        <v>3070</v>
      </c>
      <c r="S6" s="68"/>
      <c r="T6" s="20">
        <v>42797</v>
      </c>
      <c r="U6" s="21" t="s">
        <v>20</v>
      </c>
      <c r="V6" s="58">
        <v>4256</v>
      </c>
      <c r="W6" s="71"/>
      <c r="X6" s="20">
        <v>43162</v>
      </c>
      <c r="Y6" s="21" t="str">
        <f t="shared" si="0"/>
        <v>Sat</v>
      </c>
      <c r="Z6" s="58"/>
      <c r="AA6" s="71"/>
    </row>
    <row r="7" spans="1:27" x14ac:dyDescent="0.2">
      <c r="A7" s="35">
        <v>40972</v>
      </c>
      <c r="B7" s="36" t="s">
        <v>21</v>
      </c>
      <c r="C7" s="42">
        <v>1030</v>
      </c>
      <c r="D7" s="20">
        <v>41337</v>
      </c>
      <c r="E7" s="21" t="s">
        <v>22</v>
      </c>
      <c r="F7" s="47">
        <v>2634</v>
      </c>
      <c r="G7" s="71"/>
      <c r="H7" s="35">
        <v>41702</v>
      </c>
      <c r="I7" s="36" t="s">
        <v>23</v>
      </c>
      <c r="J7" s="56">
        <v>2360</v>
      </c>
      <c r="K7" s="68"/>
      <c r="L7" s="20">
        <v>42067</v>
      </c>
      <c r="M7" s="21" t="s">
        <v>24</v>
      </c>
      <c r="N7" s="58">
        <v>2390</v>
      </c>
      <c r="O7" s="71"/>
      <c r="P7" s="35">
        <v>42433</v>
      </c>
      <c r="Q7" s="36" t="s">
        <v>20</v>
      </c>
      <c r="R7" s="56">
        <v>3354</v>
      </c>
      <c r="S7" s="68"/>
      <c r="T7" s="20">
        <v>42798</v>
      </c>
      <c r="U7" s="21" t="s">
        <v>19</v>
      </c>
      <c r="V7" s="58">
        <v>4339</v>
      </c>
      <c r="W7" s="71"/>
      <c r="X7" s="20">
        <v>43163</v>
      </c>
      <c r="Y7" s="21" t="str">
        <f t="shared" si="0"/>
        <v>Sun</v>
      </c>
      <c r="Z7" s="58"/>
      <c r="AA7" s="71"/>
    </row>
    <row r="8" spans="1:27" x14ac:dyDescent="0.2">
      <c r="A8" s="35">
        <v>40973</v>
      </c>
      <c r="B8" s="36" t="s">
        <v>22</v>
      </c>
      <c r="C8" s="42">
        <v>2003</v>
      </c>
      <c r="D8" s="20">
        <v>41338</v>
      </c>
      <c r="E8" s="21" t="s">
        <v>23</v>
      </c>
      <c r="F8" s="47">
        <v>2751</v>
      </c>
      <c r="G8" s="71"/>
      <c r="H8" s="35">
        <v>41703</v>
      </c>
      <c r="I8" s="36" t="s">
        <v>24</v>
      </c>
      <c r="J8" s="56">
        <v>2276</v>
      </c>
      <c r="K8" s="68"/>
      <c r="L8" s="20">
        <v>42068</v>
      </c>
      <c r="M8" s="21" t="s">
        <v>18</v>
      </c>
      <c r="N8" s="58">
        <v>2506</v>
      </c>
      <c r="O8" s="71"/>
      <c r="P8" s="35">
        <v>42434</v>
      </c>
      <c r="Q8" s="36" t="s">
        <v>19</v>
      </c>
      <c r="R8" s="56">
        <v>3616</v>
      </c>
      <c r="S8" s="68"/>
      <c r="T8" s="20">
        <v>42799</v>
      </c>
      <c r="U8" s="21" t="s">
        <v>21</v>
      </c>
      <c r="V8" s="58">
        <v>1661</v>
      </c>
      <c r="W8" s="71"/>
      <c r="X8" s="20">
        <v>43164</v>
      </c>
      <c r="Y8" s="21" t="str">
        <f t="shared" si="0"/>
        <v>Mon</v>
      </c>
      <c r="Z8" s="58"/>
      <c r="AA8" s="71"/>
    </row>
    <row r="9" spans="1:27" x14ac:dyDescent="0.2">
      <c r="A9" s="35">
        <v>40974</v>
      </c>
      <c r="B9" s="36" t="s">
        <v>23</v>
      </c>
      <c r="C9" s="42">
        <v>1900</v>
      </c>
      <c r="D9" s="20">
        <v>41339</v>
      </c>
      <c r="E9" s="21" t="s">
        <v>24</v>
      </c>
      <c r="F9" s="47">
        <v>2975</v>
      </c>
      <c r="G9" s="71"/>
      <c r="H9" s="35">
        <v>41704</v>
      </c>
      <c r="I9" s="36" t="s">
        <v>18</v>
      </c>
      <c r="J9" s="56">
        <v>2418</v>
      </c>
      <c r="K9" s="68"/>
      <c r="L9" s="20">
        <v>42069</v>
      </c>
      <c r="M9" s="21" t="s">
        <v>20</v>
      </c>
      <c r="N9" s="58">
        <v>3045</v>
      </c>
      <c r="O9" s="71"/>
      <c r="P9" s="35">
        <v>42435</v>
      </c>
      <c r="Q9" s="36" t="s">
        <v>21</v>
      </c>
      <c r="R9" s="56">
        <v>1379</v>
      </c>
      <c r="S9" s="68"/>
      <c r="T9" s="20">
        <v>42800</v>
      </c>
      <c r="U9" s="21" t="s">
        <v>22</v>
      </c>
      <c r="V9" s="58">
        <v>2883</v>
      </c>
      <c r="W9" s="71"/>
      <c r="X9" s="20">
        <v>43165</v>
      </c>
      <c r="Y9" s="21" t="str">
        <f t="shared" si="0"/>
        <v>Tue</v>
      </c>
      <c r="Z9" s="58"/>
      <c r="AA9" s="71"/>
    </row>
    <row r="10" spans="1:27" x14ac:dyDescent="0.2">
      <c r="A10" s="35">
        <v>40975</v>
      </c>
      <c r="B10" s="36" t="s">
        <v>24</v>
      </c>
      <c r="C10" s="42">
        <v>1938</v>
      </c>
      <c r="D10" s="20">
        <v>41340</v>
      </c>
      <c r="E10" s="21" t="s">
        <v>18</v>
      </c>
      <c r="F10" s="47">
        <v>3132</v>
      </c>
      <c r="G10" s="71"/>
      <c r="H10" s="35">
        <v>41705</v>
      </c>
      <c r="I10" s="36" t="s">
        <v>20</v>
      </c>
      <c r="J10" s="56">
        <v>2918</v>
      </c>
      <c r="K10" s="68"/>
      <c r="L10" s="20">
        <v>42070</v>
      </c>
      <c r="M10" s="21" t="s">
        <v>19</v>
      </c>
      <c r="N10" s="58">
        <v>3904</v>
      </c>
      <c r="O10" s="71"/>
      <c r="P10" s="35">
        <v>42436</v>
      </c>
      <c r="Q10" s="36" t="s">
        <v>22</v>
      </c>
      <c r="R10" s="56">
        <v>2499</v>
      </c>
      <c r="S10" s="68"/>
      <c r="T10" s="20">
        <v>42801</v>
      </c>
      <c r="U10" s="21" t="s">
        <v>23</v>
      </c>
      <c r="V10" s="58">
        <v>2845</v>
      </c>
      <c r="W10" s="71"/>
      <c r="X10" s="20">
        <v>43166</v>
      </c>
      <c r="Y10" s="21" t="str">
        <f t="shared" si="0"/>
        <v>Wed</v>
      </c>
      <c r="Z10" s="58"/>
      <c r="AA10" s="71"/>
    </row>
    <row r="11" spans="1:27" x14ac:dyDescent="0.2">
      <c r="A11" s="35">
        <v>40976</v>
      </c>
      <c r="B11" s="36" t="s">
        <v>18</v>
      </c>
      <c r="C11" s="42">
        <v>2012</v>
      </c>
      <c r="D11" s="20">
        <v>41341</v>
      </c>
      <c r="E11" s="21" t="s">
        <v>20</v>
      </c>
      <c r="F11" s="47">
        <v>3404</v>
      </c>
      <c r="G11" s="71"/>
      <c r="H11" s="35">
        <v>41706</v>
      </c>
      <c r="I11" s="36" t="s">
        <v>19</v>
      </c>
      <c r="J11" s="56">
        <v>3268</v>
      </c>
      <c r="K11" s="68"/>
      <c r="L11" s="20">
        <v>42071</v>
      </c>
      <c r="M11" s="21" t="s">
        <v>21</v>
      </c>
      <c r="N11" s="58">
        <v>1736</v>
      </c>
      <c r="O11" s="71"/>
      <c r="P11" s="35">
        <v>42437</v>
      </c>
      <c r="Q11" s="36" t="s">
        <v>23</v>
      </c>
      <c r="R11" s="56">
        <v>2387</v>
      </c>
      <c r="S11" s="68"/>
      <c r="T11" s="20">
        <v>42802</v>
      </c>
      <c r="U11" s="21" t="s">
        <v>24</v>
      </c>
      <c r="V11" s="58">
        <v>3059</v>
      </c>
      <c r="W11" s="71"/>
      <c r="X11" s="20">
        <v>43167</v>
      </c>
      <c r="Y11" s="21" t="str">
        <f t="shared" si="0"/>
        <v>Thu</v>
      </c>
      <c r="Z11" s="58"/>
      <c r="AA11" s="71"/>
    </row>
    <row r="12" spans="1:27" x14ac:dyDescent="0.2">
      <c r="A12" s="35">
        <v>40977</v>
      </c>
      <c r="B12" s="36" t="s">
        <v>20</v>
      </c>
      <c r="C12" s="42">
        <v>2602</v>
      </c>
      <c r="D12" s="20">
        <v>41342</v>
      </c>
      <c r="E12" s="21" t="s">
        <v>19</v>
      </c>
      <c r="F12" s="47">
        <v>4134</v>
      </c>
      <c r="G12" s="71"/>
      <c r="H12" s="35">
        <v>41707</v>
      </c>
      <c r="I12" s="36" t="s">
        <v>21</v>
      </c>
      <c r="J12" s="56">
        <v>1217</v>
      </c>
      <c r="K12" s="68"/>
      <c r="L12" s="20">
        <v>42072</v>
      </c>
      <c r="M12" s="21" t="s">
        <v>22</v>
      </c>
      <c r="N12" s="58">
        <v>2392</v>
      </c>
      <c r="O12" s="71"/>
      <c r="P12" s="35">
        <v>42438</v>
      </c>
      <c r="Q12" s="36" t="s">
        <v>24</v>
      </c>
      <c r="R12" s="56">
        <v>2483</v>
      </c>
      <c r="S12" s="68"/>
      <c r="T12" s="20">
        <v>42803</v>
      </c>
      <c r="U12" s="21" t="s">
        <v>18</v>
      </c>
      <c r="V12" s="58">
        <v>3089</v>
      </c>
      <c r="W12" s="71"/>
      <c r="X12" s="20">
        <v>43168</v>
      </c>
      <c r="Y12" s="21" t="str">
        <f t="shared" si="0"/>
        <v>Fri</v>
      </c>
      <c r="Z12" s="58"/>
      <c r="AA12" s="71"/>
    </row>
    <row r="13" spans="1:27" x14ac:dyDescent="0.2">
      <c r="A13" s="35">
        <v>40978</v>
      </c>
      <c r="B13" s="36" t="s">
        <v>19</v>
      </c>
      <c r="C13" s="42">
        <v>3354</v>
      </c>
      <c r="D13" s="20">
        <v>41343</v>
      </c>
      <c r="E13" s="21" t="s">
        <v>21</v>
      </c>
      <c r="F13" s="47">
        <v>1500</v>
      </c>
      <c r="G13" s="71"/>
      <c r="H13" s="35">
        <v>41708</v>
      </c>
      <c r="I13" s="36" t="s">
        <v>22</v>
      </c>
      <c r="J13" s="56">
        <v>2036</v>
      </c>
      <c r="K13" s="68"/>
      <c r="L13" s="20">
        <v>42073</v>
      </c>
      <c r="M13" s="21" t="s">
        <v>23</v>
      </c>
      <c r="N13" s="58">
        <v>2348</v>
      </c>
      <c r="O13" s="71"/>
      <c r="P13" s="35">
        <v>42439</v>
      </c>
      <c r="Q13" s="36" t="s">
        <v>18</v>
      </c>
      <c r="R13" s="56">
        <v>2567</v>
      </c>
      <c r="S13" s="68"/>
      <c r="T13" s="20">
        <v>42804</v>
      </c>
      <c r="U13" s="21" t="s">
        <v>20</v>
      </c>
      <c r="V13" s="58">
        <v>3776</v>
      </c>
      <c r="W13" s="71"/>
      <c r="X13" s="20">
        <v>43169</v>
      </c>
      <c r="Y13" s="21" t="str">
        <f t="shared" si="0"/>
        <v>Sat</v>
      </c>
      <c r="Z13" s="58"/>
      <c r="AA13" s="71"/>
    </row>
    <row r="14" spans="1:27" x14ac:dyDescent="0.2">
      <c r="A14" s="35">
        <v>40979</v>
      </c>
      <c r="B14" s="36" t="s">
        <v>21</v>
      </c>
      <c r="C14" s="42">
        <v>1430</v>
      </c>
      <c r="D14" s="20">
        <v>41344</v>
      </c>
      <c r="E14" s="21" t="s">
        <v>22</v>
      </c>
      <c r="F14" s="47">
        <v>2763</v>
      </c>
      <c r="G14" s="71"/>
      <c r="H14" s="35">
        <v>41709</v>
      </c>
      <c r="I14" s="36" t="s">
        <v>23</v>
      </c>
      <c r="J14" s="56">
        <v>1933</v>
      </c>
      <c r="K14" s="68"/>
      <c r="L14" s="20">
        <v>42074</v>
      </c>
      <c r="M14" s="21" t="s">
        <v>24</v>
      </c>
      <c r="N14" s="58">
        <v>2303</v>
      </c>
      <c r="O14" s="71"/>
      <c r="P14" s="35">
        <v>42440</v>
      </c>
      <c r="Q14" s="36" t="s">
        <v>20</v>
      </c>
      <c r="R14" s="56">
        <v>3076</v>
      </c>
      <c r="S14" s="68"/>
      <c r="T14" s="20">
        <v>42805</v>
      </c>
      <c r="U14" s="21" t="s">
        <v>19</v>
      </c>
      <c r="V14" s="58">
        <v>3809</v>
      </c>
      <c r="W14" s="71"/>
      <c r="X14" s="20">
        <v>43170</v>
      </c>
      <c r="Y14" s="21" t="str">
        <f t="shared" si="0"/>
        <v>Sun</v>
      </c>
      <c r="Z14" s="58"/>
      <c r="AA14" s="71"/>
    </row>
    <row r="15" spans="1:27" x14ac:dyDescent="0.2">
      <c r="A15" s="35">
        <v>40980</v>
      </c>
      <c r="B15" s="36" t="s">
        <v>22</v>
      </c>
      <c r="C15" s="42">
        <v>2078</v>
      </c>
      <c r="D15" s="20">
        <v>41345</v>
      </c>
      <c r="E15" s="21" t="s">
        <v>23</v>
      </c>
      <c r="F15" s="47">
        <v>2722</v>
      </c>
      <c r="G15" s="71"/>
      <c r="H15" s="35">
        <v>41710</v>
      </c>
      <c r="I15" s="36" t="s">
        <v>24</v>
      </c>
      <c r="J15" s="57">
        <v>2100</v>
      </c>
      <c r="K15" s="68"/>
      <c r="L15" s="20">
        <v>42075</v>
      </c>
      <c r="M15" s="21" t="s">
        <v>18</v>
      </c>
      <c r="N15" s="58">
        <v>2428</v>
      </c>
      <c r="O15" s="71"/>
      <c r="P15" s="35">
        <v>42441</v>
      </c>
      <c r="Q15" s="36" t="s">
        <v>19</v>
      </c>
      <c r="R15" s="56">
        <v>3646</v>
      </c>
      <c r="S15" s="68"/>
      <c r="T15" s="20">
        <v>42806</v>
      </c>
      <c r="U15" s="21" t="s">
        <v>21</v>
      </c>
      <c r="V15" s="59">
        <v>1564</v>
      </c>
      <c r="W15" s="71"/>
      <c r="X15" s="20">
        <v>43171</v>
      </c>
      <c r="Y15" s="21" t="str">
        <f t="shared" si="0"/>
        <v>Mon</v>
      </c>
      <c r="Z15" s="59"/>
      <c r="AA15" s="71"/>
    </row>
    <row r="16" spans="1:27" x14ac:dyDescent="0.2">
      <c r="A16" s="35">
        <v>40981</v>
      </c>
      <c r="B16" s="36" t="s">
        <v>23</v>
      </c>
      <c r="C16" s="42">
        <v>1908</v>
      </c>
      <c r="D16" s="20">
        <v>41346</v>
      </c>
      <c r="E16" s="21" t="s">
        <v>24</v>
      </c>
      <c r="F16" s="47">
        <v>2726</v>
      </c>
      <c r="G16" s="71"/>
      <c r="H16" s="35">
        <v>41711</v>
      </c>
      <c r="I16" s="36" t="s">
        <v>18</v>
      </c>
      <c r="J16" s="57">
        <v>2274</v>
      </c>
      <c r="K16" s="68"/>
      <c r="L16" s="20">
        <v>42076</v>
      </c>
      <c r="M16" s="21" t="s">
        <v>20</v>
      </c>
      <c r="N16" s="58">
        <v>3047</v>
      </c>
      <c r="O16" s="71"/>
      <c r="P16" s="35">
        <v>42442</v>
      </c>
      <c r="Q16" s="36" t="s">
        <v>21</v>
      </c>
      <c r="R16" s="56">
        <v>1554</v>
      </c>
      <c r="S16" s="68"/>
      <c r="T16" s="20">
        <v>42807</v>
      </c>
      <c r="U16" s="21" t="s">
        <v>22</v>
      </c>
      <c r="V16" s="59">
        <v>2602</v>
      </c>
      <c r="W16" s="71"/>
      <c r="X16" s="20">
        <v>43172</v>
      </c>
      <c r="Y16" s="21" t="str">
        <f t="shared" si="0"/>
        <v>Tue</v>
      </c>
      <c r="Z16" s="59"/>
      <c r="AA16" s="71"/>
    </row>
    <row r="17" spans="1:27" x14ac:dyDescent="0.2">
      <c r="A17" s="35">
        <v>40982</v>
      </c>
      <c r="B17" s="36" t="s">
        <v>24</v>
      </c>
      <c r="C17" s="42">
        <v>1840</v>
      </c>
      <c r="D17" s="20">
        <v>41347</v>
      </c>
      <c r="E17" s="21" t="s">
        <v>18</v>
      </c>
      <c r="F17" s="47">
        <v>2936</v>
      </c>
      <c r="G17" s="71"/>
      <c r="H17" s="35">
        <v>41712</v>
      </c>
      <c r="I17" s="36" t="s">
        <v>20</v>
      </c>
      <c r="J17" s="57">
        <v>2630</v>
      </c>
      <c r="K17" s="68"/>
      <c r="L17" s="20">
        <v>42077</v>
      </c>
      <c r="M17" s="21" t="s">
        <v>19</v>
      </c>
      <c r="N17" s="58">
        <v>3318</v>
      </c>
      <c r="O17" s="71"/>
      <c r="P17" s="35">
        <v>42443</v>
      </c>
      <c r="Q17" s="36" t="s">
        <v>22</v>
      </c>
      <c r="R17" s="56">
        <v>2359</v>
      </c>
      <c r="S17" s="68"/>
      <c r="T17" s="20">
        <v>42808</v>
      </c>
      <c r="U17" s="21" t="s">
        <v>23</v>
      </c>
      <c r="V17" s="59">
        <v>2669</v>
      </c>
      <c r="W17" s="71"/>
      <c r="X17" s="20">
        <v>43173</v>
      </c>
      <c r="Y17" s="21" t="str">
        <f t="shared" si="0"/>
        <v>Wed</v>
      </c>
      <c r="Z17" s="59"/>
      <c r="AA17" s="71"/>
    </row>
    <row r="18" spans="1:27" x14ac:dyDescent="0.2">
      <c r="A18" s="35">
        <v>40983</v>
      </c>
      <c r="B18" s="36" t="s">
        <v>18</v>
      </c>
      <c r="C18" s="42">
        <v>2157</v>
      </c>
      <c r="D18" s="20">
        <v>41348</v>
      </c>
      <c r="E18" s="21" t="s">
        <v>20</v>
      </c>
      <c r="F18" s="47">
        <v>3574</v>
      </c>
      <c r="G18" s="71"/>
      <c r="H18" s="35">
        <v>41713</v>
      </c>
      <c r="I18" s="36" t="s">
        <v>19</v>
      </c>
      <c r="J18" s="57">
        <v>3509</v>
      </c>
      <c r="K18" s="68"/>
      <c r="L18" s="20">
        <v>42078</v>
      </c>
      <c r="M18" s="21" t="s">
        <v>21</v>
      </c>
      <c r="N18" s="58">
        <v>1434</v>
      </c>
      <c r="O18" s="71"/>
      <c r="P18" s="35">
        <v>42444</v>
      </c>
      <c r="Q18" s="36" t="s">
        <v>23</v>
      </c>
      <c r="R18" s="56">
        <v>2432</v>
      </c>
      <c r="S18" s="68"/>
      <c r="T18" s="20">
        <v>42809</v>
      </c>
      <c r="U18" s="21" t="s">
        <v>24</v>
      </c>
      <c r="V18" s="59">
        <v>2845</v>
      </c>
      <c r="W18" s="71"/>
      <c r="X18" s="20">
        <v>43174</v>
      </c>
      <c r="Y18" s="21" t="str">
        <f t="shared" si="0"/>
        <v>Thu</v>
      </c>
      <c r="Z18" s="59"/>
      <c r="AA18" s="71"/>
    </row>
    <row r="19" spans="1:27" x14ac:dyDescent="0.2">
      <c r="A19" s="35">
        <v>40984</v>
      </c>
      <c r="B19" s="36" t="s">
        <v>20</v>
      </c>
      <c r="C19" s="42">
        <v>2565</v>
      </c>
      <c r="D19" s="20">
        <v>41349</v>
      </c>
      <c r="E19" s="21" t="s">
        <v>19</v>
      </c>
      <c r="F19" s="47">
        <v>3625</v>
      </c>
      <c r="G19" s="71"/>
      <c r="H19" s="35">
        <v>41714</v>
      </c>
      <c r="I19" s="36" t="s">
        <v>21</v>
      </c>
      <c r="J19" s="57">
        <v>1604</v>
      </c>
      <c r="K19" s="68"/>
      <c r="L19" s="20">
        <v>42079</v>
      </c>
      <c r="M19" s="21" t="s">
        <v>22</v>
      </c>
      <c r="N19" s="58">
        <v>2028</v>
      </c>
      <c r="O19" s="71"/>
      <c r="P19" s="35">
        <v>42445</v>
      </c>
      <c r="Q19" s="36" t="s">
        <v>24</v>
      </c>
      <c r="R19" s="56">
        <v>2504</v>
      </c>
      <c r="S19" s="68"/>
      <c r="T19" s="20">
        <v>42810</v>
      </c>
      <c r="U19" s="21" t="s">
        <v>18</v>
      </c>
      <c r="V19" s="59">
        <v>2927</v>
      </c>
      <c r="W19" s="71"/>
      <c r="X19" s="20">
        <v>43175</v>
      </c>
      <c r="Y19" s="21" t="str">
        <f t="shared" si="0"/>
        <v>Fri</v>
      </c>
      <c r="Z19" s="59"/>
      <c r="AA19" s="71"/>
    </row>
    <row r="20" spans="1:27" x14ac:dyDescent="0.2">
      <c r="A20" s="35">
        <v>40985</v>
      </c>
      <c r="B20" s="36" t="s">
        <v>19</v>
      </c>
      <c r="C20" s="42">
        <v>2885</v>
      </c>
      <c r="D20" s="20">
        <v>41350</v>
      </c>
      <c r="E20" s="21" t="s">
        <v>21</v>
      </c>
      <c r="F20" s="47">
        <v>1316</v>
      </c>
      <c r="G20" s="71"/>
      <c r="H20" s="35">
        <v>41715</v>
      </c>
      <c r="I20" s="36" t="s">
        <v>22</v>
      </c>
      <c r="J20" s="57">
        <v>2278</v>
      </c>
      <c r="K20" s="68"/>
      <c r="L20" s="20">
        <v>42080</v>
      </c>
      <c r="M20" s="21" t="s">
        <v>23</v>
      </c>
      <c r="N20" s="58">
        <v>2055</v>
      </c>
      <c r="O20" s="71"/>
      <c r="P20" s="35">
        <v>42446</v>
      </c>
      <c r="Q20" s="36" t="s">
        <v>18</v>
      </c>
      <c r="R20" s="56">
        <v>2646</v>
      </c>
      <c r="S20" s="68"/>
      <c r="T20" s="20">
        <v>42811</v>
      </c>
      <c r="U20" s="21" t="s">
        <v>20</v>
      </c>
      <c r="V20" s="59">
        <v>3262</v>
      </c>
      <c r="W20" s="71"/>
      <c r="X20" s="20">
        <v>43176</v>
      </c>
      <c r="Y20" s="21" t="str">
        <f t="shared" si="0"/>
        <v>Sat</v>
      </c>
      <c r="Z20" s="59"/>
      <c r="AA20" s="71"/>
    </row>
    <row r="21" spans="1:27" x14ac:dyDescent="0.2">
      <c r="A21" s="35">
        <v>40986</v>
      </c>
      <c r="B21" s="36" t="s">
        <v>21</v>
      </c>
      <c r="C21" s="42">
        <v>1166</v>
      </c>
      <c r="D21" s="20">
        <v>41351</v>
      </c>
      <c r="E21" s="21" t="s">
        <v>22</v>
      </c>
      <c r="F21" s="47">
        <v>2573</v>
      </c>
      <c r="G21" s="71"/>
      <c r="H21" s="35">
        <v>41716</v>
      </c>
      <c r="I21" s="36" t="s">
        <v>23</v>
      </c>
      <c r="J21" s="57">
        <v>2170</v>
      </c>
      <c r="K21" s="68"/>
      <c r="L21" s="20">
        <v>42081</v>
      </c>
      <c r="M21" s="21" t="s">
        <v>24</v>
      </c>
      <c r="N21" s="58">
        <v>2105</v>
      </c>
      <c r="O21" s="71"/>
      <c r="P21" s="35">
        <v>42447</v>
      </c>
      <c r="Q21" s="36" t="s">
        <v>20</v>
      </c>
      <c r="R21" s="56">
        <v>3137</v>
      </c>
      <c r="S21" s="68"/>
      <c r="T21" s="20">
        <v>42812</v>
      </c>
      <c r="U21" s="21" t="s">
        <v>19</v>
      </c>
      <c r="V21" s="59">
        <v>3895</v>
      </c>
      <c r="W21" s="71"/>
      <c r="X21" s="20">
        <v>43177</v>
      </c>
      <c r="Y21" s="21" t="str">
        <f t="shared" si="0"/>
        <v>Sun</v>
      </c>
      <c r="Z21" s="59"/>
      <c r="AA21" s="71"/>
    </row>
    <row r="22" spans="1:27" x14ac:dyDescent="0.2">
      <c r="A22" s="35">
        <v>40987</v>
      </c>
      <c r="B22" s="36" t="s">
        <v>22</v>
      </c>
      <c r="C22" s="42">
        <v>1728</v>
      </c>
      <c r="D22" s="20">
        <v>41352</v>
      </c>
      <c r="E22" s="21" t="s">
        <v>23</v>
      </c>
      <c r="F22" s="47">
        <v>2394</v>
      </c>
      <c r="G22" s="71"/>
      <c r="H22" s="35">
        <v>41717</v>
      </c>
      <c r="I22" s="36" t="s">
        <v>24</v>
      </c>
      <c r="J22" s="57">
        <v>1997</v>
      </c>
      <c r="K22" s="68"/>
      <c r="L22" s="20">
        <v>42082</v>
      </c>
      <c r="M22" s="21" t="s">
        <v>18</v>
      </c>
      <c r="N22" s="58">
        <v>2225</v>
      </c>
      <c r="O22" s="71"/>
      <c r="P22" s="35">
        <v>42448</v>
      </c>
      <c r="Q22" s="36" t="s">
        <v>19</v>
      </c>
      <c r="R22" s="56">
        <v>4032</v>
      </c>
      <c r="S22" s="68"/>
      <c r="T22" s="20">
        <v>42813</v>
      </c>
      <c r="U22" s="21" t="s">
        <v>21</v>
      </c>
      <c r="V22" s="59">
        <v>1843</v>
      </c>
      <c r="W22" s="71"/>
      <c r="X22" s="20">
        <v>43178</v>
      </c>
      <c r="Y22" s="21" t="str">
        <f t="shared" si="0"/>
        <v>Mon</v>
      </c>
      <c r="Z22" s="59"/>
      <c r="AA22" s="71"/>
    </row>
    <row r="23" spans="1:27" x14ac:dyDescent="0.2">
      <c r="A23" s="35">
        <v>40988</v>
      </c>
      <c r="B23" s="36" t="s">
        <v>23</v>
      </c>
      <c r="C23" s="42">
        <v>1475</v>
      </c>
      <c r="D23" s="20">
        <v>41353</v>
      </c>
      <c r="E23" s="21" t="s">
        <v>24</v>
      </c>
      <c r="F23" s="47">
        <v>2492</v>
      </c>
      <c r="G23" s="71"/>
      <c r="H23" s="35">
        <v>41718</v>
      </c>
      <c r="I23" s="36" t="s">
        <v>18</v>
      </c>
      <c r="J23" s="57">
        <v>2145</v>
      </c>
      <c r="K23" s="68"/>
      <c r="L23" s="20">
        <v>42083</v>
      </c>
      <c r="M23" s="21" t="s">
        <v>20</v>
      </c>
      <c r="N23" s="58">
        <v>2683</v>
      </c>
      <c r="O23" s="71"/>
      <c r="P23" s="35">
        <v>42449</v>
      </c>
      <c r="Q23" s="36" t="s">
        <v>21</v>
      </c>
      <c r="R23" s="56">
        <v>1889</v>
      </c>
      <c r="S23" s="68"/>
      <c r="T23" s="20">
        <v>42814</v>
      </c>
      <c r="U23" s="21" t="s">
        <v>22</v>
      </c>
      <c r="V23" s="59">
        <v>2569</v>
      </c>
      <c r="W23" s="71"/>
      <c r="X23" s="20">
        <v>43179</v>
      </c>
      <c r="Y23" s="21" t="str">
        <f t="shared" si="0"/>
        <v>Tue</v>
      </c>
      <c r="Z23" s="59"/>
      <c r="AA23" s="71"/>
    </row>
    <row r="24" spans="1:27" x14ac:dyDescent="0.2">
      <c r="A24" s="35">
        <v>40989</v>
      </c>
      <c r="B24" s="36" t="s">
        <v>24</v>
      </c>
      <c r="C24" s="42">
        <v>1808</v>
      </c>
      <c r="D24" s="20">
        <v>41354</v>
      </c>
      <c r="E24" s="21" t="s">
        <v>18</v>
      </c>
      <c r="F24" s="47">
        <v>2686</v>
      </c>
      <c r="G24" s="71"/>
      <c r="H24" s="35">
        <v>41719</v>
      </c>
      <c r="I24" s="36" t="s">
        <v>20</v>
      </c>
      <c r="J24" s="57">
        <v>2599</v>
      </c>
      <c r="K24" s="68"/>
      <c r="L24" s="20">
        <v>42084</v>
      </c>
      <c r="M24" s="21" t="s">
        <v>19</v>
      </c>
      <c r="N24" s="58">
        <v>2813</v>
      </c>
      <c r="O24" s="71"/>
      <c r="P24" s="35">
        <v>42450</v>
      </c>
      <c r="Q24" s="36" t="s">
        <v>22</v>
      </c>
      <c r="R24" s="56">
        <v>2625</v>
      </c>
      <c r="S24" s="68"/>
      <c r="T24" s="20">
        <v>42815</v>
      </c>
      <c r="U24" s="21" t="s">
        <v>23</v>
      </c>
      <c r="V24" s="59">
        <v>2551</v>
      </c>
      <c r="W24" s="71"/>
      <c r="X24" s="20">
        <v>43180</v>
      </c>
      <c r="Y24" s="21" t="str">
        <f t="shared" si="0"/>
        <v>Wed</v>
      </c>
      <c r="Z24" s="59"/>
      <c r="AA24" s="71"/>
    </row>
    <row r="25" spans="1:27" x14ac:dyDescent="0.2">
      <c r="A25" s="35">
        <v>40990</v>
      </c>
      <c r="B25" s="36" t="s">
        <v>18</v>
      </c>
      <c r="C25" s="42">
        <v>2170</v>
      </c>
      <c r="D25" s="20">
        <v>41355</v>
      </c>
      <c r="E25" s="21" t="s">
        <v>20</v>
      </c>
      <c r="F25" s="47">
        <v>3063</v>
      </c>
      <c r="G25" s="71"/>
      <c r="H25" s="35">
        <v>41720</v>
      </c>
      <c r="I25" s="36" t="s">
        <v>19</v>
      </c>
      <c r="J25" s="57">
        <v>2756</v>
      </c>
      <c r="K25" s="68"/>
      <c r="L25" s="20">
        <v>42085</v>
      </c>
      <c r="M25" s="21" t="s">
        <v>21</v>
      </c>
      <c r="N25" s="58">
        <v>1115</v>
      </c>
      <c r="O25" s="71"/>
      <c r="P25" s="35">
        <v>42451</v>
      </c>
      <c r="Q25" s="36" t="s">
        <v>23</v>
      </c>
      <c r="R25" s="56">
        <v>2295</v>
      </c>
      <c r="S25" s="68"/>
      <c r="T25" s="20">
        <v>42816</v>
      </c>
      <c r="U25" s="21" t="s">
        <v>24</v>
      </c>
      <c r="V25" s="59">
        <v>2570</v>
      </c>
      <c r="W25" s="71"/>
      <c r="X25" s="20">
        <v>43181</v>
      </c>
      <c r="Y25" s="21" t="str">
        <f t="shared" si="0"/>
        <v>Thu</v>
      </c>
      <c r="Z25" s="59"/>
      <c r="AA25" s="71"/>
    </row>
    <row r="26" spans="1:27" x14ac:dyDescent="0.2">
      <c r="A26" s="35">
        <v>40991</v>
      </c>
      <c r="B26" s="36" t="s">
        <v>20</v>
      </c>
      <c r="C26" s="42">
        <v>2248</v>
      </c>
      <c r="D26" s="20">
        <v>41356</v>
      </c>
      <c r="E26" s="21" t="s">
        <v>19</v>
      </c>
      <c r="F26" s="47">
        <v>3727</v>
      </c>
      <c r="G26" s="71"/>
      <c r="H26" s="35">
        <v>41721</v>
      </c>
      <c r="I26" s="36" t="s">
        <v>21</v>
      </c>
      <c r="J26" s="57">
        <v>1218</v>
      </c>
      <c r="K26" s="68"/>
      <c r="L26" s="20">
        <v>42086</v>
      </c>
      <c r="M26" s="21" t="s">
        <v>22</v>
      </c>
      <c r="N26" s="58">
        <v>2085</v>
      </c>
      <c r="O26" s="71"/>
      <c r="P26" s="35">
        <v>42452</v>
      </c>
      <c r="Q26" s="36" t="s">
        <v>24</v>
      </c>
      <c r="R26" s="56">
        <v>2393</v>
      </c>
      <c r="S26" s="68"/>
      <c r="T26" s="20">
        <v>42817</v>
      </c>
      <c r="U26" s="21" t="s">
        <v>18</v>
      </c>
      <c r="V26" s="59">
        <v>2738</v>
      </c>
      <c r="W26" s="71"/>
      <c r="X26" s="20">
        <v>43182</v>
      </c>
      <c r="Y26" s="21" t="str">
        <f t="shared" si="0"/>
        <v>Fri</v>
      </c>
      <c r="Z26" s="59"/>
      <c r="AA26" s="71"/>
    </row>
    <row r="27" spans="1:27" x14ac:dyDescent="0.2">
      <c r="A27" s="35">
        <v>40992</v>
      </c>
      <c r="B27" s="36" t="s">
        <v>19</v>
      </c>
      <c r="C27" s="42">
        <v>2700</v>
      </c>
      <c r="D27" s="20">
        <v>41357</v>
      </c>
      <c r="E27" s="21" t="s">
        <v>21</v>
      </c>
      <c r="F27" s="47">
        <v>1566</v>
      </c>
      <c r="G27" s="71"/>
      <c r="H27" s="35">
        <v>41722</v>
      </c>
      <c r="I27" s="36" t="s">
        <v>22</v>
      </c>
      <c r="J27" s="57">
        <v>1968</v>
      </c>
      <c r="K27" s="68"/>
      <c r="L27" s="20">
        <v>42087</v>
      </c>
      <c r="M27" s="21" t="s">
        <v>23</v>
      </c>
      <c r="N27" s="58">
        <v>1999</v>
      </c>
      <c r="O27" s="71"/>
      <c r="P27" s="35">
        <v>42453</v>
      </c>
      <c r="Q27" s="36" t="s">
        <v>18</v>
      </c>
      <c r="R27" s="56">
        <v>2584</v>
      </c>
      <c r="S27" s="68"/>
      <c r="T27" s="20">
        <v>42818</v>
      </c>
      <c r="U27" s="21" t="s">
        <v>20</v>
      </c>
      <c r="V27" s="59">
        <v>3126</v>
      </c>
      <c r="W27" s="71"/>
      <c r="X27" s="20">
        <v>43183</v>
      </c>
      <c r="Y27" s="21" t="str">
        <f t="shared" si="0"/>
        <v>Sat</v>
      </c>
      <c r="Z27" s="59"/>
      <c r="AA27" s="71"/>
    </row>
    <row r="28" spans="1:27" x14ac:dyDescent="0.2">
      <c r="A28" s="35">
        <v>40993</v>
      </c>
      <c r="B28" s="36" t="s">
        <v>21</v>
      </c>
      <c r="C28" s="42">
        <v>1181</v>
      </c>
      <c r="D28" s="20">
        <v>41358</v>
      </c>
      <c r="E28" s="21" t="s">
        <v>22</v>
      </c>
      <c r="F28" s="47">
        <v>2307</v>
      </c>
      <c r="G28" s="71"/>
      <c r="H28" s="35">
        <v>41723</v>
      </c>
      <c r="I28" s="36" t="s">
        <v>23</v>
      </c>
      <c r="J28" s="57">
        <v>2028</v>
      </c>
      <c r="K28" s="68"/>
      <c r="L28" s="20">
        <v>42088</v>
      </c>
      <c r="M28" s="21" t="s">
        <v>24</v>
      </c>
      <c r="N28" s="58">
        <v>2047</v>
      </c>
      <c r="O28" s="71"/>
      <c r="P28" s="35">
        <v>42454</v>
      </c>
      <c r="Q28" s="36" t="s">
        <v>20</v>
      </c>
      <c r="R28" s="56">
        <v>3206</v>
      </c>
      <c r="S28" s="68"/>
      <c r="T28" s="20">
        <v>42819</v>
      </c>
      <c r="U28" s="21" t="s">
        <v>19</v>
      </c>
      <c r="V28" s="59">
        <v>4072</v>
      </c>
      <c r="W28" s="71"/>
      <c r="X28" s="20">
        <v>43184</v>
      </c>
      <c r="Y28" s="21" t="str">
        <f t="shared" si="0"/>
        <v>Sun</v>
      </c>
      <c r="Z28" s="59"/>
      <c r="AA28" s="71"/>
    </row>
    <row r="29" spans="1:27" x14ac:dyDescent="0.2">
      <c r="A29" s="35">
        <v>40994</v>
      </c>
      <c r="B29" s="36" t="s">
        <v>22</v>
      </c>
      <c r="C29" s="42">
        <v>1734</v>
      </c>
      <c r="D29" s="20">
        <v>41359</v>
      </c>
      <c r="E29" s="21" t="s">
        <v>23</v>
      </c>
      <c r="F29" s="47">
        <v>2450</v>
      </c>
      <c r="G29" s="71"/>
      <c r="H29" s="35">
        <v>41724</v>
      </c>
      <c r="I29" s="36" t="s">
        <v>24</v>
      </c>
      <c r="J29" s="57">
        <v>2007</v>
      </c>
      <c r="K29" s="68"/>
      <c r="L29" s="20">
        <v>42089</v>
      </c>
      <c r="M29" s="21" t="s">
        <v>18</v>
      </c>
      <c r="N29" s="58">
        <v>2162</v>
      </c>
      <c r="O29" s="71"/>
      <c r="P29" s="35">
        <v>42455</v>
      </c>
      <c r="Q29" s="36" t="s">
        <v>19</v>
      </c>
      <c r="R29" s="56">
        <v>2969</v>
      </c>
      <c r="S29" s="68"/>
      <c r="T29" s="20">
        <v>42820</v>
      </c>
      <c r="U29" s="21" t="s">
        <v>21</v>
      </c>
      <c r="V29" s="59">
        <v>1802</v>
      </c>
      <c r="W29" s="71"/>
      <c r="X29" s="20">
        <v>43185</v>
      </c>
      <c r="Y29" s="21" t="str">
        <f t="shared" si="0"/>
        <v>Mon</v>
      </c>
      <c r="Z29" s="59"/>
      <c r="AA29" s="71"/>
    </row>
    <row r="30" spans="1:27" x14ac:dyDescent="0.2">
      <c r="A30" s="35">
        <v>40995</v>
      </c>
      <c r="B30" s="36" t="s">
        <v>23</v>
      </c>
      <c r="C30" s="42">
        <v>1904</v>
      </c>
      <c r="D30" s="20">
        <v>41360</v>
      </c>
      <c r="E30" s="21" t="s">
        <v>24</v>
      </c>
      <c r="F30" s="47">
        <v>2556</v>
      </c>
      <c r="G30" s="71"/>
      <c r="H30" s="35">
        <v>41725</v>
      </c>
      <c r="I30" s="36" t="s">
        <v>18</v>
      </c>
      <c r="J30" s="57">
        <v>2100</v>
      </c>
      <c r="K30" s="68"/>
      <c r="L30" s="20">
        <v>42090</v>
      </c>
      <c r="M30" s="21" t="s">
        <v>20</v>
      </c>
      <c r="N30" s="58">
        <v>2695</v>
      </c>
      <c r="O30" s="71"/>
      <c r="P30" s="35">
        <v>42456</v>
      </c>
      <c r="Q30" s="36" t="s">
        <v>21</v>
      </c>
      <c r="R30" s="56">
        <v>407</v>
      </c>
      <c r="S30" s="68"/>
      <c r="T30" s="20">
        <v>42821</v>
      </c>
      <c r="U30" s="21" t="s">
        <v>22</v>
      </c>
      <c r="V30" s="59">
        <v>2397</v>
      </c>
      <c r="W30" s="71"/>
      <c r="X30" s="20">
        <v>43186</v>
      </c>
      <c r="Y30" s="21" t="str">
        <f t="shared" si="0"/>
        <v>Tue</v>
      </c>
      <c r="Z30" s="59"/>
      <c r="AA30" s="71"/>
    </row>
    <row r="31" spans="1:27" x14ac:dyDescent="0.2">
      <c r="A31" s="35">
        <v>40996</v>
      </c>
      <c r="B31" s="36" t="s">
        <v>24</v>
      </c>
      <c r="C31" s="42">
        <v>1782</v>
      </c>
      <c r="D31" s="20">
        <v>41361</v>
      </c>
      <c r="E31" s="21" t="s">
        <v>18</v>
      </c>
      <c r="F31" s="47">
        <v>2559</v>
      </c>
      <c r="G31" s="71"/>
      <c r="H31" s="35">
        <v>41726</v>
      </c>
      <c r="I31" s="36" t="s">
        <v>20</v>
      </c>
      <c r="J31" s="57">
        <v>2625</v>
      </c>
      <c r="K31" s="68"/>
      <c r="L31" s="20">
        <v>42091</v>
      </c>
      <c r="M31" s="21" t="s">
        <v>19</v>
      </c>
      <c r="N31" s="58">
        <v>3133</v>
      </c>
      <c r="O31" s="71"/>
      <c r="P31" s="35">
        <v>42457</v>
      </c>
      <c r="Q31" s="36" t="s">
        <v>22</v>
      </c>
      <c r="R31" s="56">
        <v>2166</v>
      </c>
      <c r="S31" s="68"/>
      <c r="T31" s="20">
        <v>42822</v>
      </c>
      <c r="U31" s="21" t="s">
        <v>23</v>
      </c>
      <c r="V31" s="59">
        <v>2423</v>
      </c>
      <c r="W31" s="71"/>
      <c r="X31" s="20">
        <v>43187</v>
      </c>
      <c r="Y31" s="21" t="str">
        <f t="shared" si="0"/>
        <v>Wed</v>
      </c>
      <c r="Z31" s="59"/>
      <c r="AA31" s="71"/>
    </row>
    <row r="32" spans="1:27" x14ac:dyDescent="0.2">
      <c r="A32" s="35">
        <v>40997</v>
      </c>
      <c r="B32" s="36" t="s">
        <v>18</v>
      </c>
      <c r="C32" s="42">
        <v>1918</v>
      </c>
      <c r="D32" s="20">
        <v>41362</v>
      </c>
      <c r="E32" s="21" t="s">
        <v>20</v>
      </c>
      <c r="F32" s="47">
        <v>3087</v>
      </c>
      <c r="G32" s="84"/>
      <c r="H32" s="35">
        <v>41727</v>
      </c>
      <c r="I32" s="36" t="s">
        <v>19</v>
      </c>
      <c r="J32" s="57">
        <v>3036</v>
      </c>
      <c r="K32" s="68"/>
      <c r="L32" s="20">
        <v>42092</v>
      </c>
      <c r="M32" s="21" t="s">
        <v>21</v>
      </c>
      <c r="N32" s="58">
        <v>1320</v>
      </c>
      <c r="O32" s="71"/>
      <c r="P32" s="35">
        <v>42458</v>
      </c>
      <c r="Q32" s="36" t="s">
        <v>23</v>
      </c>
      <c r="R32" s="56">
        <v>2132</v>
      </c>
      <c r="S32" s="68"/>
      <c r="T32" s="20">
        <v>42823</v>
      </c>
      <c r="U32" s="21" t="s">
        <v>24</v>
      </c>
      <c r="V32" s="122">
        <v>2365</v>
      </c>
      <c r="W32" s="84"/>
      <c r="X32" s="20">
        <v>43188</v>
      </c>
      <c r="Y32" s="21" t="str">
        <f t="shared" si="0"/>
        <v>Thu</v>
      </c>
      <c r="Z32" s="122"/>
      <c r="AA32" s="84"/>
    </row>
    <row r="33" spans="1:27" x14ac:dyDescent="0.2">
      <c r="A33" s="35">
        <v>40998</v>
      </c>
      <c r="B33" s="36" t="s">
        <v>20</v>
      </c>
      <c r="C33" s="42">
        <v>2608</v>
      </c>
      <c r="D33" s="20">
        <v>41363</v>
      </c>
      <c r="E33" s="21" t="s">
        <v>19</v>
      </c>
      <c r="F33" s="47">
        <v>2890</v>
      </c>
      <c r="G33" s="84"/>
      <c r="H33" s="35">
        <v>41728</v>
      </c>
      <c r="I33" s="36" t="s">
        <v>21</v>
      </c>
      <c r="J33" s="57">
        <v>1271</v>
      </c>
      <c r="K33" s="68"/>
      <c r="L33" s="20">
        <v>42093</v>
      </c>
      <c r="M33" s="21" t="s">
        <v>22</v>
      </c>
      <c r="N33" s="58">
        <v>1879</v>
      </c>
      <c r="O33" s="71"/>
      <c r="P33" s="35">
        <v>42459</v>
      </c>
      <c r="Q33" s="36" t="s">
        <v>24</v>
      </c>
      <c r="R33" s="56">
        <v>2194</v>
      </c>
      <c r="S33" s="68"/>
      <c r="T33" s="20">
        <v>42824</v>
      </c>
      <c r="U33" s="21" t="s">
        <v>18</v>
      </c>
      <c r="V33" s="122">
        <v>2607</v>
      </c>
      <c r="W33" s="84"/>
      <c r="X33" s="20">
        <v>43189</v>
      </c>
      <c r="Y33" s="21" t="str">
        <f t="shared" si="0"/>
        <v>Fri</v>
      </c>
      <c r="Z33" s="122"/>
      <c r="AA33" s="84"/>
    </row>
    <row r="34" spans="1:27" x14ac:dyDescent="0.2">
      <c r="A34" s="35">
        <v>40999</v>
      </c>
      <c r="B34" s="36" t="s">
        <v>19</v>
      </c>
      <c r="C34" s="42">
        <v>3089</v>
      </c>
      <c r="D34" s="20">
        <v>41364</v>
      </c>
      <c r="E34" s="21" t="s">
        <v>21</v>
      </c>
      <c r="F34" s="47">
        <v>333</v>
      </c>
      <c r="G34" s="84"/>
      <c r="H34" s="35">
        <v>41729</v>
      </c>
      <c r="I34" s="36" t="s">
        <v>22</v>
      </c>
      <c r="J34" s="57">
        <v>1914</v>
      </c>
      <c r="K34" s="68"/>
      <c r="L34" s="20">
        <v>42094</v>
      </c>
      <c r="M34" s="21" t="s">
        <v>23</v>
      </c>
      <c r="N34" s="58">
        <v>2082</v>
      </c>
      <c r="O34" s="71"/>
      <c r="P34" s="35">
        <v>42460</v>
      </c>
      <c r="Q34" s="36" t="s">
        <v>18</v>
      </c>
      <c r="R34" s="56">
        <v>2503</v>
      </c>
      <c r="S34" s="68"/>
      <c r="T34" s="20">
        <v>42825</v>
      </c>
      <c r="U34" s="21" t="s">
        <v>20</v>
      </c>
      <c r="V34" s="53">
        <v>3423</v>
      </c>
      <c r="W34" s="84"/>
      <c r="X34" s="20">
        <v>43190</v>
      </c>
      <c r="Y34" s="21" t="str">
        <f t="shared" si="0"/>
        <v>Sat</v>
      </c>
      <c r="Z34" s="53"/>
      <c r="AA34" s="84"/>
    </row>
    <row r="35" spans="1:27" x14ac:dyDescent="0.2">
      <c r="A35" s="74"/>
      <c r="B35" s="38"/>
      <c r="C35" s="77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7" t="s">
        <v>13</v>
      </c>
      <c r="B36" s="228"/>
      <c r="C36" s="105">
        <f>SUM(C3:C33)</f>
        <v>62178</v>
      </c>
      <c r="D36" s="225" t="s">
        <v>13</v>
      </c>
      <c r="E36" s="226"/>
      <c r="F36" s="43">
        <f>SUM(F3:F34)</f>
        <v>83754</v>
      </c>
      <c r="G36" s="71">
        <f>SUM((F36/C36)-1)</f>
        <v>0.34700376338897998</v>
      </c>
      <c r="H36" s="227" t="s">
        <v>13</v>
      </c>
      <c r="I36" s="228"/>
      <c r="J36" s="54">
        <f>SUM(J4:J34)</f>
        <v>69166</v>
      </c>
      <c r="K36" s="68">
        <f>SUM((J36/F36)-1)</f>
        <v>-0.17417675573703939</v>
      </c>
      <c r="L36" s="229" t="s">
        <v>13</v>
      </c>
      <c r="M36" s="230"/>
      <c r="N36" s="90">
        <f>SUM(N4:N34)</f>
        <v>71429</v>
      </c>
      <c r="O36" s="71">
        <f>SUM((N36/J36)-1)</f>
        <v>3.271838764710977E-2</v>
      </c>
      <c r="P36" s="227" t="s">
        <v>13</v>
      </c>
      <c r="Q36" s="228"/>
      <c r="R36" s="54">
        <f>SUM(R4:R34)</f>
        <v>79816</v>
      </c>
      <c r="S36" s="68">
        <f>SUM((R36/N36)-1)</f>
        <v>0.11741729549622693</v>
      </c>
      <c r="T36" s="229" t="s">
        <v>13</v>
      </c>
      <c r="U36" s="230"/>
      <c r="V36" s="90">
        <f>SUM(V4:V34)</f>
        <v>90919</v>
      </c>
      <c r="W36" s="84">
        <f>SUM((V36/R36)-1)</f>
        <v>0.13910744712839529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16" t="s">
        <v>32</v>
      </c>
      <c r="B37" s="217"/>
      <c r="C37" s="89">
        <f>AVERAGE(C3:C33)</f>
        <v>2072.6</v>
      </c>
      <c r="D37" s="236" t="s">
        <v>32</v>
      </c>
      <c r="E37" s="237"/>
      <c r="F37" s="72">
        <f>AVERAGE(F3:F33)</f>
        <v>2780.7</v>
      </c>
      <c r="G37" s="75"/>
      <c r="H37" s="216" t="s">
        <v>32</v>
      </c>
      <c r="I37" s="217"/>
      <c r="J37" s="70">
        <f>AVERAGE(J4:J34)</f>
        <v>2231.1612903225805</v>
      </c>
      <c r="K37" s="73"/>
      <c r="L37" s="218" t="s">
        <v>32</v>
      </c>
      <c r="M37" s="219"/>
      <c r="N37" s="88">
        <f>AVERAGE(N4:N34)</f>
        <v>2304.1612903225805</v>
      </c>
      <c r="O37" s="75"/>
      <c r="P37" s="216" t="s">
        <v>32</v>
      </c>
      <c r="Q37" s="217"/>
      <c r="R37" s="70">
        <f>AVERAGE(R4:R34)</f>
        <v>2574.7096774193546</v>
      </c>
      <c r="S37" s="73">
        <f>SUM((R37/N37)-1)</f>
        <v>0.11741729549622693</v>
      </c>
      <c r="T37" s="218" t="s">
        <v>32</v>
      </c>
      <c r="U37" s="219"/>
      <c r="V37" s="88">
        <f>AVERAGE(V4:V34)</f>
        <v>2932.8709677419356</v>
      </c>
      <c r="W37" s="83"/>
      <c r="X37" s="218" t="s">
        <v>32</v>
      </c>
      <c r="Y37" s="219"/>
      <c r="Z37" s="88" t="e">
        <f>AVERAGE(Z4:Z34)</f>
        <v>#DIV/0!</v>
      </c>
      <c r="AA37" s="83"/>
    </row>
  </sheetData>
  <customSheetViews>
    <customSheetView guid="{6828C9CD-F0DF-4095-BFAF-9186B4B82A2A}" topLeftCell="P1">
      <selection activeCell="V35" sqref="V35"/>
      <pageMargins left="0.7" right="0.7" top="0.75" bottom="0.75" header="0.3" footer="0.3"/>
    </customSheetView>
  </customSheetViews>
  <mergeCells count="22">
    <mergeCell ref="X2:Z2"/>
    <mergeCell ref="X36:Y36"/>
    <mergeCell ref="X37:Y37"/>
    <mergeCell ref="A1:W1"/>
    <mergeCell ref="L2:N2"/>
    <mergeCell ref="P2:R2"/>
    <mergeCell ref="T2:V2"/>
    <mergeCell ref="L36:M36"/>
    <mergeCell ref="P36:Q36"/>
    <mergeCell ref="T36:U36"/>
    <mergeCell ref="A2:C2"/>
    <mergeCell ref="D2:F2"/>
    <mergeCell ref="A36:B36"/>
    <mergeCell ref="D36:E36"/>
    <mergeCell ref="H2:J2"/>
    <mergeCell ref="H36:I36"/>
    <mergeCell ref="A37:B37"/>
    <mergeCell ref="D37:E37"/>
    <mergeCell ref="L37:M37"/>
    <mergeCell ref="P37:Q37"/>
    <mergeCell ref="T37:U37"/>
    <mergeCell ref="H37:I37"/>
  </mergeCells>
  <conditionalFormatting sqref="W36:W37">
    <cfRule type="cellIs" dxfId="95" priority="3" operator="greaterThan">
      <formula>0</formula>
    </cfRule>
  </conditionalFormatting>
  <conditionalFormatting sqref="W4:W34">
    <cfRule type="cellIs" dxfId="94" priority="7" operator="greaterThan">
      <formula>0</formula>
    </cfRule>
  </conditionalFormatting>
  <conditionalFormatting sqref="S36:S37">
    <cfRule type="cellIs" dxfId="93" priority="4" operator="greaterThan">
      <formula>0</formula>
    </cfRule>
  </conditionalFormatting>
  <conditionalFormatting sqref="K36:K37">
    <cfRule type="cellIs" dxfId="92" priority="6" operator="greaterThan">
      <formula>0</formula>
    </cfRule>
  </conditionalFormatting>
  <conditionalFormatting sqref="G4:G34 G36:G37 K4:K34">
    <cfRule type="cellIs" dxfId="91" priority="10" operator="greaterThan">
      <formula>0</formula>
    </cfRule>
  </conditionalFormatting>
  <conditionalFormatting sqref="O4:O34">
    <cfRule type="cellIs" dxfId="90" priority="9" operator="greaterThan">
      <formula>0</formula>
    </cfRule>
  </conditionalFormatting>
  <conditionalFormatting sqref="S4:S34">
    <cfRule type="cellIs" dxfId="89" priority="8" operator="greaterThan">
      <formula>0</formula>
    </cfRule>
  </conditionalFormatting>
  <conditionalFormatting sqref="O36:O37">
    <cfRule type="cellIs" dxfId="88" priority="5" operator="greaterThan">
      <formula>0</formula>
    </cfRule>
  </conditionalFormatting>
  <conditionalFormatting sqref="AA36:AA37">
    <cfRule type="cellIs" dxfId="87" priority="1" operator="greaterThan">
      <formula>0</formula>
    </cfRule>
  </conditionalFormatting>
  <conditionalFormatting sqref="AA4:AA34">
    <cfRule type="cellIs" dxfId="86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N1" workbookViewId="0">
      <selection activeCell="Y4" sqref="Y4"/>
    </sheetView>
  </sheetViews>
  <sheetFormatPr defaultColWidth="10" defaultRowHeight="12.75" x14ac:dyDescent="0.2"/>
  <sheetData>
    <row r="1" spans="1:27" ht="13.5" thickBot="1" x14ac:dyDescent="0.25">
      <c r="A1" s="238" t="s">
        <v>28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41000</v>
      </c>
      <c r="B4" s="36" t="s">
        <v>21</v>
      </c>
      <c r="C4" s="37">
        <v>1411</v>
      </c>
      <c r="D4" s="20">
        <v>41365</v>
      </c>
      <c r="E4" s="21" t="s">
        <v>22</v>
      </c>
      <c r="F4" s="53">
        <v>2240</v>
      </c>
      <c r="G4" s="71"/>
      <c r="H4" s="35">
        <v>41730</v>
      </c>
      <c r="I4" s="36" t="s">
        <v>23</v>
      </c>
      <c r="J4" s="56">
        <v>2181</v>
      </c>
      <c r="K4" s="68"/>
      <c r="L4" s="20">
        <v>42095</v>
      </c>
      <c r="M4" s="21" t="s">
        <v>24</v>
      </c>
      <c r="N4" s="58">
        <v>2137</v>
      </c>
      <c r="O4" s="71"/>
      <c r="P4" s="35">
        <v>42461</v>
      </c>
      <c r="Q4" s="36" t="s">
        <v>20</v>
      </c>
      <c r="R4" s="56">
        <v>3116</v>
      </c>
      <c r="S4" s="68"/>
      <c r="T4" s="20">
        <v>42826</v>
      </c>
      <c r="U4" s="21" t="s">
        <v>19</v>
      </c>
      <c r="V4" s="58">
        <v>3944</v>
      </c>
      <c r="W4" s="71"/>
      <c r="X4" s="20">
        <v>43191</v>
      </c>
      <c r="Y4" s="21" t="str">
        <f>TEXT(X4,"ddd")</f>
        <v>Sun</v>
      </c>
      <c r="Z4" s="58"/>
      <c r="AA4" s="71"/>
    </row>
    <row r="5" spans="1:27" x14ac:dyDescent="0.2">
      <c r="A5" s="35">
        <v>41001</v>
      </c>
      <c r="B5" s="36" t="s">
        <v>22</v>
      </c>
      <c r="C5" s="42">
        <v>1922</v>
      </c>
      <c r="D5" s="20">
        <v>41366</v>
      </c>
      <c r="E5" s="21" t="s">
        <v>23</v>
      </c>
      <c r="F5" s="125">
        <v>2423</v>
      </c>
      <c r="G5" s="71"/>
      <c r="H5" s="35">
        <v>41731</v>
      </c>
      <c r="I5" s="36" t="s">
        <v>24</v>
      </c>
      <c r="J5" s="56">
        <v>1965</v>
      </c>
      <c r="K5" s="68"/>
      <c r="L5" s="20">
        <v>42096</v>
      </c>
      <c r="M5" s="21" t="s">
        <v>18</v>
      </c>
      <c r="N5" s="58">
        <v>2147</v>
      </c>
      <c r="O5" s="71"/>
      <c r="P5" s="35">
        <v>42462</v>
      </c>
      <c r="Q5" s="36" t="s">
        <v>19</v>
      </c>
      <c r="R5" s="56">
        <v>3530</v>
      </c>
      <c r="S5" s="68"/>
      <c r="T5" s="20">
        <v>42827</v>
      </c>
      <c r="U5" s="21" t="s">
        <v>21</v>
      </c>
      <c r="V5" s="58">
        <v>1748</v>
      </c>
      <c r="W5" s="71"/>
      <c r="X5" s="20">
        <v>43192</v>
      </c>
      <c r="Y5" s="21" t="str">
        <f t="shared" ref="Y5:Y33" si="0">TEXT(X5,"ddd")</f>
        <v>Mon</v>
      </c>
      <c r="Z5" s="58"/>
      <c r="AA5" s="71"/>
    </row>
    <row r="6" spans="1:27" x14ac:dyDescent="0.2">
      <c r="A6" s="35">
        <v>41002</v>
      </c>
      <c r="B6" s="36" t="s">
        <v>23</v>
      </c>
      <c r="C6" s="42">
        <v>1988</v>
      </c>
      <c r="D6" s="20">
        <v>41367</v>
      </c>
      <c r="E6" s="21" t="s">
        <v>24</v>
      </c>
      <c r="F6" s="125">
        <v>2452</v>
      </c>
      <c r="G6" s="71"/>
      <c r="H6" s="35">
        <v>41732</v>
      </c>
      <c r="I6" s="36" t="s">
        <v>18</v>
      </c>
      <c r="J6" s="56">
        <v>2372</v>
      </c>
      <c r="K6" s="68"/>
      <c r="L6" s="20">
        <v>42097</v>
      </c>
      <c r="M6" s="21" t="s">
        <v>20</v>
      </c>
      <c r="N6" s="58">
        <v>2650</v>
      </c>
      <c r="O6" s="71"/>
      <c r="P6" s="35">
        <v>42463</v>
      </c>
      <c r="Q6" s="36" t="s">
        <v>21</v>
      </c>
      <c r="R6" s="56">
        <v>1413</v>
      </c>
      <c r="S6" s="68"/>
      <c r="T6" s="20">
        <v>42828</v>
      </c>
      <c r="U6" s="21" t="s">
        <v>22</v>
      </c>
      <c r="V6" s="58">
        <v>2548</v>
      </c>
      <c r="W6" s="71"/>
      <c r="X6" s="20">
        <v>43193</v>
      </c>
      <c r="Y6" s="21" t="str">
        <f t="shared" si="0"/>
        <v>Tue</v>
      </c>
      <c r="Z6" s="58"/>
      <c r="AA6" s="71"/>
    </row>
    <row r="7" spans="1:27" x14ac:dyDescent="0.2">
      <c r="A7" s="35">
        <v>41003</v>
      </c>
      <c r="B7" s="36" t="s">
        <v>24</v>
      </c>
      <c r="C7" s="42">
        <v>1793</v>
      </c>
      <c r="D7" s="20">
        <v>41368</v>
      </c>
      <c r="E7" s="21" t="s">
        <v>18</v>
      </c>
      <c r="F7" s="125">
        <v>2620</v>
      </c>
      <c r="G7" s="71"/>
      <c r="H7" s="35">
        <v>41733</v>
      </c>
      <c r="I7" s="36" t="s">
        <v>20</v>
      </c>
      <c r="J7" s="56">
        <v>2787</v>
      </c>
      <c r="K7" s="68"/>
      <c r="L7" s="20">
        <v>42098</v>
      </c>
      <c r="M7" s="21" t="s">
        <v>19</v>
      </c>
      <c r="N7" s="58">
        <v>2435</v>
      </c>
      <c r="O7" s="71"/>
      <c r="P7" s="35">
        <v>42464</v>
      </c>
      <c r="Q7" s="36" t="s">
        <v>22</v>
      </c>
      <c r="R7" s="56">
        <v>2440</v>
      </c>
      <c r="S7" s="68"/>
      <c r="T7" s="20">
        <v>42829</v>
      </c>
      <c r="U7" s="21" t="s">
        <v>23</v>
      </c>
      <c r="V7" s="58">
        <v>2347</v>
      </c>
      <c r="W7" s="71"/>
      <c r="X7" s="20">
        <v>43194</v>
      </c>
      <c r="Y7" s="21" t="str">
        <f t="shared" si="0"/>
        <v>Wed</v>
      </c>
      <c r="Z7" s="58"/>
      <c r="AA7" s="71"/>
    </row>
    <row r="8" spans="1:27" x14ac:dyDescent="0.2">
      <c r="A8" s="35">
        <v>41004</v>
      </c>
      <c r="B8" s="36" t="s">
        <v>18</v>
      </c>
      <c r="C8" s="42">
        <v>1986</v>
      </c>
      <c r="D8" s="20">
        <v>41369</v>
      </c>
      <c r="E8" s="21" t="s">
        <v>20</v>
      </c>
      <c r="F8" s="125">
        <v>3083</v>
      </c>
      <c r="G8" s="71"/>
      <c r="H8" s="35">
        <v>41734</v>
      </c>
      <c r="I8" s="36" t="s">
        <v>19</v>
      </c>
      <c r="J8" s="56">
        <v>2623</v>
      </c>
      <c r="K8" s="68"/>
      <c r="L8" s="20">
        <v>42099</v>
      </c>
      <c r="M8" s="21" t="s">
        <v>21</v>
      </c>
      <c r="N8" s="58">
        <v>307</v>
      </c>
      <c r="O8" s="71"/>
      <c r="P8" s="35">
        <v>42465</v>
      </c>
      <c r="Q8" s="36" t="s">
        <v>23</v>
      </c>
      <c r="R8" s="56">
        <v>2185</v>
      </c>
      <c r="S8" s="68"/>
      <c r="T8" s="20">
        <v>42830</v>
      </c>
      <c r="U8" s="21" t="s">
        <v>24</v>
      </c>
      <c r="V8" s="58">
        <v>2456</v>
      </c>
      <c r="W8" s="71"/>
      <c r="X8" s="20">
        <v>43195</v>
      </c>
      <c r="Y8" s="21" t="str">
        <f t="shared" si="0"/>
        <v>Thu</v>
      </c>
      <c r="Z8" s="58"/>
      <c r="AA8" s="71"/>
    </row>
    <row r="9" spans="1:27" x14ac:dyDescent="0.2">
      <c r="A9" s="35">
        <v>41005</v>
      </c>
      <c r="B9" s="36" t="s">
        <v>20</v>
      </c>
      <c r="C9" s="42">
        <v>2360</v>
      </c>
      <c r="D9" s="20">
        <v>41370</v>
      </c>
      <c r="E9" s="21" t="s">
        <v>19</v>
      </c>
      <c r="F9" s="125">
        <v>3127</v>
      </c>
      <c r="G9" s="71"/>
      <c r="H9" s="35">
        <v>41735</v>
      </c>
      <c r="I9" s="36" t="s">
        <v>21</v>
      </c>
      <c r="J9" s="56">
        <v>793</v>
      </c>
      <c r="K9" s="68"/>
      <c r="L9" s="20">
        <v>42100</v>
      </c>
      <c r="M9" s="21" t="s">
        <v>22</v>
      </c>
      <c r="N9" s="58">
        <v>1886</v>
      </c>
      <c r="O9" s="71"/>
      <c r="P9" s="35">
        <v>42466</v>
      </c>
      <c r="Q9" s="36" t="s">
        <v>24</v>
      </c>
      <c r="R9" s="56">
        <v>2242</v>
      </c>
      <c r="S9" s="68"/>
      <c r="T9" s="20">
        <v>42831</v>
      </c>
      <c r="U9" s="21" t="s">
        <v>18</v>
      </c>
      <c r="V9" s="58">
        <v>2661</v>
      </c>
      <c r="W9" s="71"/>
      <c r="X9" s="20">
        <v>43196</v>
      </c>
      <c r="Y9" s="21" t="str">
        <f t="shared" si="0"/>
        <v>Fri</v>
      </c>
      <c r="Z9" s="58"/>
      <c r="AA9" s="71"/>
    </row>
    <row r="10" spans="1:27" x14ac:dyDescent="0.2">
      <c r="A10" s="35">
        <v>41006</v>
      </c>
      <c r="B10" s="36" t="s">
        <v>19</v>
      </c>
      <c r="C10" s="42">
        <v>2049</v>
      </c>
      <c r="D10" s="20">
        <v>41371</v>
      </c>
      <c r="E10" s="21" t="s">
        <v>21</v>
      </c>
      <c r="F10" s="125">
        <v>1091</v>
      </c>
      <c r="G10" s="71"/>
      <c r="H10" s="35">
        <v>41736</v>
      </c>
      <c r="I10" s="36" t="s">
        <v>22</v>
      </c>
      <c r="J10" s="56">
        <v>1774</v>
      </c>
      <c r="K10" s="68"/>
      <c r="L10" s="20">
        <v>42101</v>
      </c>
      <c r="M10" s="21" t="s">
        <v>23</v>
      </c>
      <c r="N10" s="58">
        <v>1914</v>
      </c>
      <c r="O10" s="71"/>
      <c r="P10" s="35">
        <v>42467</v>
      </c>
      <c r="Q10" s="36" t="s">
        <v>18</v>
      </c>
      <c r="R10" s="56">
        <v>2379</v>
      </c>
      <c r="S10" s="68"/>
      <c r="T10" s="20">
        <v>42832</v>
      </c>
      <c r="U10" s="21" t="s">
        <v>20</v>
      </c>
      <c r="V10" s="58">
        <v>3150</v>
      </c>
      <c r="W10" s="71"/>
      <c r="X10" s="20">
        <v>43197</v>
      </c>
      <c r="Y10" s="21" t="str">
        <f t="shared" si="0"/>
        <v>Sat</v>
      </c>
      <c r="Z10" s="58"/>
      <c r="AA10" s="71"/>
    </row>
    <row r="11" spans="1:27" x14ac:dyDescent="0.2">
      <c r="A11" s="35">
        <v>41007</v>
      </c>
      <c r="B11" s="36" t="s">
        <v>21</v>
      </c>
      <c r="C11" s="42">
        <v>159</v>
      </c>
      <c r="D11" s="20">
        <v>41372</v>
      </c>
      <c r="E11" s="21" t="s">
        <v>22</v>
      </c>
      <c r="F11" s="125">
        <v>2185</v>
      </c>
      <c r="G11" s="71"/>
      <c r="H11" s="35">
        <v>41737</v>
      </c>
      <c r="I11" s="36" t="s">
        <v>23</v>
      </c>
      <c r="J11" s="56">
        <v>1898</v>
      </c>
      <c r="K11" s="68"/>
      <c r="L11" s="20">
        <v>42102</v>
      </c>
      <c r="M11" s="21" t="s">
        <v>24</v>
      </c>
      <c r="N11" s="58">
        <v>1910</v>
      </c>
      <c r="O11" s="71"/>
      <c r="P11" s="35">
        <v>42468</v>
      </c>
      <c r="Q11" s="36" t="s">
        <v>20</v>
      </c>
      <c r="R11" s="56">
        <v>2754</v>
      </c>
      <c r="S11" s="68"/>
      <c r="T11" s="20">
        <v>42833</v>
      </c>
      <c r="U11" s="21" t="s">
        <v>19</v>
      </c>
      <c r="V11" s="58">
        <v>3475</v>
      </c>
      <c r="W11" s="71"/>
      <c r="X11" s="20">
        <v>43198</v>
      </c>
      <c r="Y11" s="21" t="str">
        <f t="shared" si="0"/>
        <v>Sun</v>
      </c>
      <c r="Z11" s="58"/>
      <c r="AA11" s="71"/>
    </row>
    <row r="12" spans="1:27" x14ac:dyDescent="0.2">
      <c r="A12" s="35">
        <v>41008</v>
      </c>
      <c r="B12" s="36" t="s">
        <v>22</v>
      </c>
      <c r="C12" s="42">
        <v>1682</v>
      </c>
      <c r="D12" s="20">
        <v>41373</v>
      </c>
      <c r="E12" s="21" t="s">
        <v>23</v>
      </c>
      <c r="F12" s="125">
        <v>2265</v>
      </c>
      <c r="G12" s="71"/>
      <c r="H12" s="35">
        <v>41738</v>
      </c>
      <c r="I12" s="36" t="s">
        <v>24</v>
      </c>
      <c r="J12" s="56">
        <v>1997</v>
      </c>
      <c r="K12" s="68"/>
      <c r="L12" s="20">
        <v>42103</v>
      </c>
      <c r="M12" s="21" t="s">
        <v>18</v>
      </c>
      <c r="N12" s="58">
        <v>2009</v>
      </c>
      <c r="O12" s="71"/>
      <c r="P12" s="35">
        <v>42469</v>
      </c>
      <c r="Q12" s="36" t="s">
        <v>19</v>
      </c>
      <c r="R12" s="56">
        <v>2906</v>
      </c>
      <c r="S12" s="68"/>
      <c r="T12" s="20">
        <v>42834</v>
      </c>
      <c r="U12" s="21" t="s">
        <v>21</v>
      </c>
      <c r="V12" s="58">
        <v>1505</v>
      </c>
      <c r="W12" s="71"/>
      <c r="X12" s="20">
        <v>43199</v>
      </c>
      <c r="Y12" s="21" t="str">
        <f t="shared" si="0"/>
        <v>Mon</v>
      </c>
      <c r="Z12" s="58"/>
      <c r="AA12" s="71"/>
    </row>
    <row r="13" spans="1:27" x14ac:dyDescent="0.2">
      <c r="A13" s="35">
        <v>41009</v>
      </c>
      <c r="B13" s="36" t="s">
        <v>23</v>
      </c>
      <c r="C13" s="42">
        <v>1703</v>
      </c>
      <c r="D13" s="20">
        <v>41374</v>
      </c>
      <c r="E13" s="21" t="s">
        <v>24</v>
      </c>
      <c r="F13" s="125">
        <v>2190</v>
      </c>
      <c r="G13" s="71"/>
      <c r="H13" s="35">
        <v>41739</v>
      </c>
      <c r="I13" s="36" t="s">
        <v>18</v>
      </c>
      <c r="J13" s="56">
        <v>2134</v>
      </c>
      <c r="K13" s="68"/>
      <c r="L13" s="20">
        <v>42104</v>
      </c>
      <c r="M13" s="21" t="s">
        <v>20</v>
      </c>
      <c r="N13" s="58">
        <v>2392</v>
      </c>
      <c r="O13" s="71"/>
      <c r="P13" s="35">
        <v>42470</v>
      </c>
      <c r="Q13" s="36" t="s">
        <v>21</v>
      </c>
      <c r="R13" s="56">
        <v>1056</v>
      </c>
      <c r="S13" s="68"/>
      <c r="T13" s="20">
        <v>42835</v>
      </c>
      <c r="U13" s="21" t="s">
        <v>22</v>
      </c>
      <c r="V13" s="58">
        <v>2356</v>
      </c>
      <c r="W13" s="71"/>
      <c r="X13" s="20">
        <v>43200</v>
      </c>
      <c r="Y13" s="21" t="str">
        <f t="shared" si="0"/>
        <v>Tue</v>
      </c>
      <c r="Z13" s="58"/>
      <c r="AA13" s="71"/>
    </row>
    <row r="14" spans="1:27" x14ac:dyDescent="0.2">
      <c r="A14" s="35">
        <v>41010</v>
      </c>
      <c r="B14" s="36" t="s">
        <v>24</v>
      </c>
      <c r="C14" s="42">
        <v>1634</v>
      </c>
      <c r="D14" s="20">
        <v>41375</v>
      </c>
      <c r="E14" s="21" t="s">
        <v>18</v>
      </c>
      <c r="F14" s="125">
        <v>2696</v>
      </c>
      <c r="G14" s="71"/>
      <c r="H14" s="35">
        <v>41740</v>
      </c>
      <c r="I14" s="36" t="s">
        <v>20</v>
      </c>
      <c r="J14" s="56">
        <v>2453</v>
      </c>
      <c r="K14" s="68"/>
      <c r="L14" s="20">
        <v>42105</v>
      </c>
      <c r="M14" s="21" t="s">
        <v>19</v>
      </c>
      <c r="N14" s="58">
        <v>2931</v>
      </c>
      <c r="O14" s="71"/>
      <c r="P14" s="35">
        <v>42471</v>
      </c>
      <c r="Q14" s="36" t="s">
        <v>22</v>
      </c>
      <c r="R14" s="56">
        <v>2032</v>
      </c>
      <c r="S14" s="68"/>
      <c r="T14" s="20">
        <v>42836</v>
      </c>
      <c r="U14" s="21" t="s">
        <v>23</v>
      </c>
      <c r="V14" s="58">
        <v>2260</v>
      </c>
      <c r="W14" s="71"/>
      <c r="X14" s="20">
        <v>43201</v>
      </c>
      <c r="Y14" s="21" t="str">
        <f t="shared" si="0"/>
        <v>Wed</v>
      </c>
      <c r="Z14" s="58"/>
      <c r="AA14" s="71"/>
    </row>
    <row r="15" spans="1:27" x14ac:dyDescent="0.2">
      <c r="A15" s="35">
        <v>41011</v>
      </c>
      <c r="B15" s="36" t="s">
        <v>18</v>
      </c>
      <c r="C15" s="42">
        <v>2004</v>
      </c>
      <c r="D15" s="20">
        <v>41376</v>
      </c>
      <c r="E15" s="21" t="s">
        <v>20</v>
      </c>
      <c r="F15" s="125">
        <v>2987</v>
      </c>
      <c r="G15" s="71"/>
      <c r="H15" s="35">
        <v>41741</v>
      </c>
      <c r="I15" s="36" t="s">
        <v>19</v>
      </c>
      <c r="J15" s="57">
        <v>2801</v>
      </c>
      <c r="K15" s="68"/>
      <c r="L15" s="20">
        <v>42106</v>
      </c>
      <c r="M15" s="21" t="s">
        <v>21</v>
      </c>
      <c r="N15" s="58">
        <v>1131</v>
      </c>
      <c r="O15" s="71"/>
      <c r="P15" s="35">
        <v>42472</v>
      </c>
      <c r="Q15" s="36" t="s">
        <v>23</v>
      </c>
      <c r="R15" s="56">
        <v>2090</v>
      </c>
      <c r="S15" s="68"/>
      <c r="T15" s="20">
        <v>42837</v>
      </c>
      <c r="U15" s="21" t="s">
        <v>24</v>
      </c>
      <c r="V15" s="59">
        <v>2391</v>
      </c>
      <c r="W15" s="71"/>
      <c r="X15" s="20">
        <v>43202</v>
      </c>
      <c r="Y15" s="21" t="str">
        <f t="shared" si="0"/>
        <v>Thu</v>
      </c>
      <c r="Z15" s="59"/>
      <c r="AA15" s="71"/>
    </row>
    <row r="16" spans="1:27" x14ac:dyDescent="0.2">
      <c r="A16" s="35">
        <v>41012</v>
      </c>
      <c r="B16" s="36" t="s">
        <v>20</v>
      </c>
      <c r="C16" s="42">
        <v>2225</v>
      </c>
      <c r="D16" s="20">
        <v>41377</v>
      </c>
      <c r="E16" s="21" t="s">
        <v>19</v>
      </c>
      <c r="F16" s="125">
        <v>3771</v>
      </c>
      <c r="G16" s="71"/>
      <c r="H16" s="35">
        <v>41742</v>
      </c>
      <c r="I16" s="36" t="s">
        <v>21</v>
      </c>
      <c r="J16" s="57">
        <v>1150</v>
      </c>
      <c r="K16" s="68"/>
      <c r="L16" s="20">
        <v>42107</v>
      </c>
      <c r="M16" s="21" t="s">
        <v>22</v>
      </c>
      <c r="N16" s="58">
        <v>1958</v>
      </c>
      <c r="O16" s="71"/>
      <c r="P16" s="35">
        <v>42473</v>
      </c>
      <c r="Q16" s="36" t="s">
        <v>24</v>
      </c>
      <c r="R16" s="56">
        <v>2201</v>
      </c>
      <c r="S16" s="68"/>
      <c r="T16" s="20">
        <v>42838</v>
      </c>
      <c r="U16" s="21" t="s">
        <v>18</v>
      </c>
      <c r="V16" s="59">
        <v>2712</v>
      </c>
      <c r="W16" s="71"/>
      <c r="X16" s="20">
        <v>43203</v>
      </c>
      <c r="Y16" s="21" t="str">
        <f t="shared" si="0"/>
        <v>Fri</v>
      </c>
      <c r="Z16" s="59"/>
      <c r="AA16" s="71"/>
    </row>
    <row r="17" spans="1:27" x14ac:dyDescent="0.2">
      <c r="A17" s="35">
        <v>41013</v>
      </c>
      <c r="B17" s="36" t="s">
        <v>19</v>
      </c>
      <c r="C17" s="42">
        <v>2680</v>
      </c>
      <c r="D17" s="20">
        <v>41378</v>
      </c>
      <c r="E17" s="21" t="s">
        <v>21</v>
      </c>
      <c r="F17" s="125">
        <v>1558</v>
      </c>
      <c r="G17" s="71"/>
      <c r="H17" s="35">
        <v>41743</v>
      </c>
      <c r="I17" s="36" t="s">
        <v>22</v>
      </c>
      <c r="J17" s="57">
        <v>1846</v>
      </c>
      <c r="K17" s="68"/>
      <c r="L17" s="20">
        <v>42108</v>
      </c>
      <c r="M17" s="21" t="s">
        <v>23</v>
      </c>
      <c r="N17" s="58">
        <v>1847</v>
      </c>
      <c r="O17" s="71"/>
      <c r="P17" s="35">
        <v>42474</v>
      </c>
      <c r="Q17" s="36" t="s">
        <v>18</v>
      </c>
      <c r="R17" s="56">
        <v>2349</v>
      </c>
      <c r="S17" s="68"/>
      <c r="T17" s="20">
        <v>42839</v>
      </c>
      <c r="U17" s="21" t="s">
        <v>20</v>
      </c>
      <c r="V17" s="59">
        <v>3411</v>
      </c>
      <c r="W17" s="71"/>
      <c r="X17" s="20">
        <v>43204</v>
      </c>
      <c r="Y17" s="21" t="str">
        <f t="shared" si="0"/>
        <v>Sat</v>
      </c>
      <c r="Z17" s="59"/>
      <c r="AA17" s="71"/>
    </row>
    <row r="18" spans="1:27" x14ac:dyDescent="0.2">
      <c r="A18" s="35">
        <v>41014</v>
      </c>
      <c r="B18" s="36" t="s">
        <v>21</v>
      </c>
      <c r="C18" s="42">
        <v>1052</v>
      </c>
      <c r="D18" s="20">
        <v>41379</v>
      </c>
      <c r="E18" s="21" t="s">
        <v>22</v>
      </c>
      <c r="F18" s="125">
        <v>2392</v>
      </c>
      <c r="G18" s="71"/>
      <c r="H18" s="35">
        <v>41744</v>
      </c>
      <c r="I18" s="36" t="s">
        <v>23</v>
      </c>
      <c r="J18" s="57">
        <v>1848</v>
      </c>
      <c r="K18" s="68"/>
      <c r="L18" s="20">
        <v>42109</v>
      </c>
      <c r="M18" s="21" t="s">
        <v>24</v>
      </c>
      <c r="N18" s="58">
        <v>2008</v>
      </c>
      <c r="O18" s="71"/>
      <c r="P18" s="35">
        <v>42475</v>
      </c>
      <c r="Q18" s="36" t="s">
        <v>20</v>
      </c>
      <c r="R18" s="56">
        <v>3032</v>
      </c>
      <c r="S18" s="68"/>
      <c r="T18" s="20">
        <v>42840</v>
      </c>
      <c r="U18" s="21" t="s">
        <v>19</v>
      </c>
      <c r="V18" s="59">
        <v>3256</v>
      </c>
      <c r="W18" s="71"/>
      <c r="X18" s="20">
        <v>43205</v>
      </c>
      <c r="Y18" s="21" t="str">
        <f t="shared" si="0"/>
        <v>Sun</v>
      </c>
      <c r="Z18" s="59"/>
      <c r="AA18" s="71"/>
    </row>
    <row r="19" spans="1:27" x14ac:dyDescent="0.2">
      <c r="A19" s="35">
        <v>41015</v>
      </c>
      <c r="B19" s="36" t="s">
        <v>22</v>
      </c>
      <c r="C19" s="42">
        <v>1685</v>
      </c>
      <c r="D19" s="20">
        <v>41380</v>
      </c>
      <c r="E19" s="21" t="s">
        <v>23</v>
      </c>
      <c r="F19" s="125">
        <v>2349</v>
      </c>
      <c r="G19" s="71"/>
      <c r="H19" s="35">
        <v>41745</v>
      </c>
      <c r="I19" s="36" t="s">
        <v>24</v>
      </c>
      <c r="J19" s="57">
        <v>1972</v>
      </c>
      <c r="K19" s="68"/>
      <c r="L19" s="20">
        <v>42110</v>
      </c>
      <c r="M19" s="21" t="s">
        <v>18</v>
      </c>
      <c r="N19" s="58">
        <v>2033</v>
      </c>
      <c r="O19" s="71"/>
      <c r="P19" s="35">
        <v>42476</v>
      </c>
      <c r="Q19" s="36" t="s">
        <v>19</v>
      </c>
      <c r="R19" s="56">
        <v>3937</v>
      </c>
      <c r="S19" s="68"/>
      <c r="T19" s="20">
        <v>42841</v>
      </c>
      <c r="U19" s="21" t="s">
        <v>21</v>
      </c>
      <c r="V19" s="59">
        <v>609</v>
      </c>
      <c r="W19" s="71"/>
      <c r="X19" s="20">
        <v>43206</v>
      </c>
      <c r="Y19" s="21" t="str">
        <f t="shared" si="0"/>
        <v>Mon</v>
      </c>
      <c r="Z19" s="59"/>
      <c r="AA19" s="71"/>
    </row>
    <row r="20" spans="1:27" x14ac:dyDescent="0.2">
      <c r="A20" s="35">
        <v>41016</v>
      </c>
      <c r="B20" s="36" t="s">
        <v>23</v>
      </c>
      <c r="C20" s="42">
        <v>1891</v>
      </c>
      <c r="D20" s="20">
        <v>41381</v>
      </c>
      <c r="E20" s="21" t="s">
        <v>24</v>
      </c>
      <c r="F20" s="125">
        <v>2239</v>
      </c>
      <c r="G20" s="71"/>
      <c r="H20" s="35">
        <v>41746</v>
      </c>
      <c r="I20" s="36" t="s">
        <v>18</v>
      </c>
      <c r="J20" s="57">
        <v>2052</v>
      </c>
      <c r="K20" s="68"/>
      <c r="L20" s="20">
        <v>42111</v>
      </c>
      <c r="M20" s="21" t="s">
        <v>20</v>
      </c>
      <c r="N20" s="58">
        <v>2632</v>
      </c>
      <c r="O20" s="71"/>
      <c r="P20" s="35">
        <v>42477</v>
      </c>
      <c r="Q20" s="36" t="s">
        <v>21</v>
      </c>
      <c r="R20" s="56">
        <v>1790</v>
      </c>
      <c r="S20" s="68"/>
      <c r="T20" s="20">
        <v>42842</v>
      </c>
      <c r="U20" s="21" t="s">
        <v>22</v>
      </c>
      <c r="V20" s="59">
        <v>2312</v>
      </c>
      <c r="W20" s="71"/>
      <c r="X20" s="20">
        <v>43207</v>
      </c>
      <c r="Y20" s="21" t="str">
        <f t="shared" si="0"/>
        <v>Tue</v>
      </c>
      <c r="Z20" s="59"/>
      <c r="AA20" s="71"/>
    </row>
    <row r="21" spans="1:27" x14ac:dyDescent="0.2">
      <c r="A21" s="35">
        <v>41017</v>
      </c>
      <c r="B21" s="36" t="s">
        <v>24</v>
      </c>
      <c r="C21" s="42">
        <v>1733</v>
      </c>
      <c r="D21" s="20">
        <v>41382</v>
      </c>
      <c r="E21" s="21" t="s">
        <v>18</v>
      </c>
      <c r="F21" s="125">
        <v>2285</v>
      </c>
      <c r="G21" s="71"/>
      <c r="H21" s="35">
        <v>41747</v>
      </c>
      <c r="I21" s="36" t="s">
        <v>20</v>
      </c>
      <c r="J21" s="57">
        <v>2602</v>
      </c>
      <c r="K21" s="68"/>
      <c r="L21" s="20">
        <v>42112</v>
      </c>
      <c r="M21" s="21" t="s">
        <v>19</v>
      </c>
      <c r="N21" s="58">
        <v>2912</v>
      </c>
      <c r="O21" s="71"/>
      <c r="P21" s="35">
        <v>42478</v>
      </c>
      <c r="Q21" s="36" t="s">
        <v>22</v>
      </c>
      <c r="R21" s="56">
        <v>2229</v>
      </c>
      <c r="S21" s="68"/>
      <c r="T21" s="20">
        <v>42843</v>
      </c>
      <c r="U21" s="21" t="s">
        <v>23</v>
      </c>
      <c r="V21" s="59">
        <v>2369</v>
      </c>
      <c r="W21" s="71"/>
      <c r="X21" s="20">
        <v>43208</v>
      </c>
      <c r="Y21" s="21" t="str">
        <f t="shared" si="0"/>
        <v>Wed</v>
      </c>
      <c r="Z21" s="59"/>
      <c r="AA21" s="71"/>
    </row>
    <row r="22" spans="1:27" x14ac:dyDescent="0.2">
      <c r="A22" s="35">
        <v>41018</v>
      </c>
      <c r="B22" s="36" t="s">
        <v>18</v>
      </c>
      <c r="C22" s="42">
        <v>1848</v>
      </c>
      <c r="D22" s="20">
        <v>41383</v>
      </c>
      <c r="E22" s="21" t="s">
        <v>20</v>
      </c>
      <c r="F22" s="125">
        <v>2745</v>
      </c>
      <c r="G22" s="71"/>
      <c r="H22" s="35">
        <v>41748</v>
      </c>
      <c r="I22" s="36" t="s">
        <v>19</v>
      </c>
      <c r="J22" s="57">
        <v>2941</v>
      </c>
      <c r="K22" s="68"/>
      <c r="L22" s="20">
        <v>42113</v>
      </c>
      <c r="M22" s="21" t="s">
        <v>21</v>
      </c>
      <c r="N22" s="58">
        <v>1305</v>
      </c>
      <c r="O22" s="71"/>
      <c r="P22" s="35">
        <v>42479</v>
      </c>
      <c r="Q22" s="36" t="s">
        <v>23</v>
      </c>
      <c r="R22" s="56">
        <v>1995</v>
      </c>
      <c r="S22" s="68"/>
      <c r="T22" s="20">
        <v>42844</v>
      </c>
      <c r="U22" s="21" t="s">
        <v>24</v>
      </c>
      <c r="V22" s="59">
        <v>2540</v>
      </c>
      <c r="W22" s="71"/>
      <c r="X22" s="20">
        <v>43209</v>
      </c>
      <c r="Y22" s="21" t="str">
        <f t="shared" si="0"/>
        <v>Thu</v>
      </c>
      <c r="Z22" s="59"/>
      <c r="AA22" s="71"/>
    </row>
    <row r="23" spans="1:27" x14ac:dyDescent="0.2">
      <c r="A23" s="35">
        <v>41019</v>
      </c>
      <c r="B23" s="36" t="s">
        <v>20</v>
      </c>
      <c r="C23" s="42">
        <v>2106</v>
      </c>
      <c r="D23" s="20">
        <v>41384</v>
      </c>
      <c r="E23" s="21" t="s">
        <v>19</v>
      </c>
      <c r="F23" s="125">
        <v>3515</v>
      </c>
      <c r="G23" s="71"/>
      <c r="H23" s="35">
        <v>41749</v>
      </c>
      <c r="I23" s="36" t="s">
        <v>21</v>
      </c>
      <c r="J23" s="57">
        <v>635</v>
      </c>
      <c r="K23" s="68"/>
      <c r="L23" s="20">
        <v>42114</v>
      </c>
      <c r="M23" s="21" t="s">
        <v>22</v>
      </c>
      <c r="N23" s="58">
        <v>1975</v>
      </c>
      <c r="O23" s="71"/>
      <c r="P23" s="35">
        <v>42480</v>
      </c>
      <c r="Q23" s="36" t="s">
        <v>24</v>
      </c>
      <c r="R23" s="56">
        <v>2170</v>
      </c>
      <c r="S23" s="68"/>
      <c r="T23" s="20">
        <v>42845</v>
      </c>
      <c r="U23" s="21" t="s">
        <v>18</v>
      </c>
      <c r="V23" s="59">
        <v>2661</v>
      </c>
      <c r="W23" s="71"/>
      <c r="X23" s="20">
        <v>43210</v>
      </c>
      <c r="Y23" s="21" t="str">
        <f t="shared" si="0"/>
        <v>Fri</v>
      </c>
      <c r="Z23" s="59"/>
      <c r="AA23" s="71"/>
    </row>
    <row r="24" spans="1:27" x14ac:dyDescent="0.2">
      <c r="A24" s="35">
        <v>41020</v>
      </c>
      <c r="B24" s="36" t="s">
        <v>19</v>
      </c>
      <c r="C24" s="42">
        <v>2963</v>
      </c>
      <c r="D24" s="20">
        <v>41385</v>
      </c>
      <c r="E24" s="21" t="s">
        <v>21</v>
      </c>
      <c r="F24" s="125">
        <v>1464</v>
      </c>
      <c r="G24" s="71"/>
      <c r="H24" s="35">
        <v>41750</v>
      </c>
      <c r="I24" s="36" t="s">
        <v>22</v>
      </c>
      <c r="J24" s="57">
        <v>1864</v>
      </c>
      <c r="K24" s="68"/>
      <c r="L24" s="20">
        <v>42115</v>
      </c>
      <c r="M24" s="21" t="s">
        <v>23</v>
      </c>
      <c r="N24" s="58">
        <v>1866</v>
      </c>
      <c r="O24" s="71"/>
      <c r="P24" s="35">
        <v>42481</v>
      </c>
      <c r="Q24" s="36" t="s">
        <v>18</v>
      </c>
      <c r="R24" s="56">
        <v>2378</v>
      </c>
      <c r="S24" s="68"/>
      <c r="T24" s="20">
        <v>42846</v>
      </c>
      <c r="U24" s="21" t="s">
        <v>20</v>
      </c>
      <c r="V24" s="59">
        <v>3165</v>
      </c>
      <c r="W24" s="71"/>
      <c r="X24" s="20">
        <v>43211</v>
      </c>
      <c r="Y24" s="21" t="str">
        <f t="shared" si="0"/>
        <v>Sat</v>
      </c>
      <c r="Z24" s="59"/>
      <c r="AA24" s="71"/>
    </row>
    <row r="25" spans="1:27" x14ac:dyDescent="0.2">
      <c r="A25" s="35">
        <v>41021</v>
      </c>
      <c r="B25" s="36" t="s">
        <v>21</v>
      </c>
      <c r="C25" s="42">
        <v>1272</v>
      </c>
      <c r="D25" s="20">
        <v>41386</v>
      </c>
      <c r="E25" s="21" t="s">
        <v>22</v>
      </c>
      <c r="F25" s="125">
        <v>2129</v>
      </c>
      <c r="G25" s="71"/>
      <c r="H25" s="35">
        <v>41751</v>
      </c>
      <c r="I25" s="36" t="s">
        <v>23</v>
      </c>
      <c r="J25" s="57">
        <v>1926</v>
      </c>
      <c r="K25" s="68"/>
      <c r="L25" s="20">
        <v>42116</v>
      </c>
      <c r="M25" s="21" t="s">
        <v>24</v>
      </c>
      <c r="N25" s="58">
        <v>2043</v>
      </c>
      <c r="O25" s="71"/>
      <c r="P25" s="35">
        <v>42482</v>
      </c>
      <c r="Q25" s="36" t="s">
        <v>20</v>
      </c>
      <c r="R25" s="56">
        <v>2671</v>
      </c>
      <c r="S25" s="68"/>
      <c r="T25" s="20">
        <v>42847</v>
      </c>
      <c r="U25" s="21" t="s">
        <v>19</v>
      </c>
      <c r="V25" s="59">
        <v>3763</v>
      </c>
      <c r="W25" s="71"/>
      <c r="X25" s="20">
        <v>43212</v>
      </c>
      <c r="Y25" s="21" t="str">
        <f t="shared" si="0"/>
        <v>Sun</v>
      </c>
      <c r="Z25" s="59"/>
      <c r="AA25" s="71"/>
    </row>
    <row r="26" spans="1:27" x14ac:dyDescent="0.2">
      <c r="A26" s="35">
        <v>41022</v>
      </c>
      <c r="B26" s="36" t="s">
        <v>22</v>
      </c>
      <c r="C26" s="42">
        <v>1722</v>
      </c>
      <c r="D26" s="20">
        <v>41387</v>
      </c>
      <c r="E26" s="21" t="s">
        <v>23</v>
      </c>
      <c r="F26" s="125">
        <v>2158</v>
      </c>
      <c r="G26" s="71"/>
      <c r="H26" s="35">
        <v>41752</v>
      </c>
      <c r="I26" s="36" t="s">
        <v>24</v>
      </c>
      <c r="J26" s="57">
        <v>1844</v>
      </c>
      <c r="K26" s="68"/>
      <c r="L26" s="20">
        <v>42117</v>
      </c>
      <c r="M26" s="21" t="s">
        <v>18</v>
      </c>
      <c r="N26" s="58">
        <v>2074</v>
      </c>
      <c r="O26" s="71"/>
      <c r="P26" s="35">
        <v>42483</v>
      </c>
      <c r="Q26" s="36" t="s">
        <v>19</v>
      </c>
      <c r="R26" s="56">
        <v>3278</v>
      </c>
      <c r="S26" s="68"/>
      <c r="T26" s="20">
        <v>42848</v>
      </c>
      <c r="U26" s="21" t="s">
        <v>21</v>
      </c>
      <c r="V26" s="59">
        <v>1646</v>
      </c>
      <c r="W26" s="71"/>
      <c r="X26" s="20">
        <v>43213</v>
      </c>
      <c r="Y26" s="21" t="str">
        <f t="shared" si="0"/>
        <v>Mon</v>
      </c>
      <c r="Z26" s="59"/>
      <c r="AA26" s="71"/>
    </row>
    <row r="27" spans="1:27" x14ac:dyDescent="0.2">
      <c r="A27" s="35">
        <v>41023</v>
      </c>
      <c r="B27" s="36" t="s">
        <v>23</v>
      </c>
      <c r="C27" s="42">
        <v>1808</v>
      </c>
      <c r="D27" s="20">
        <v>41388</v>
      </c>
      <c r="E27" s="21" t="s">
        <v>24</v>
      </c>
      <c r="F27" s="125">
        <v>2054</v>
      </c>
      <c r="G27" s="71"/>
      <c r="H27" s="35">
        <v>41753</v>
      </c>
      <c r="I27" s="36" t="s">
        <v>18</v>
      </c>
      <c r="J27" s="57">
        <v>1975</v>
      </c>
      <c r="K27" s="68"/>
      <c r="L27" s="20">
        <v>42118</v>
      </c>
      <c r="M27" s="21" t="s">
        <v>20</v>
      </c>
      <c r="N27" s="58">
        <v>2375</v>
      </c>
      <c r="O27" s="71"/>
      <c r="P27" s="35">
        <v>42484</v>
      </c>
      <c r="Q27" s="36" t="s">
        <v>21</v>
      </c>
      <c r="R27" s="56">
        <v>1438</v>
      </c>
      <c r="S27" s="68"/>
      <c r="T27" s="20">
        <v>42849</v>
      </c>
      <c r="U27" s="21" t="s">
        <v>22</v>
      </c>
      <c r="V27" s="59">
        <v>2561</v>
      </c>
      <c r="W27" s="71"/>
      <c r="X27" s="20">
        <v>43214</v>
      </c>
      <c r="Y27" s="21" t="str">
        <f t="shared" si="0"/>
        <v>Tue</v>
      </c>
      <c r="Z27" s="59"/>
      <c r="AA27" s="71"/>
    </row>
    <row r="28" spans="1:27" x14ac:dyDescent="0.2">
      <c r="A28" s="35">
        <v>41024</v>
      </c>
      <c r="B28" s="36" t="s">
        <v>24</v>
      </c>
      <c r="C28" s="42">
        <v>1858</v>
      </c>
      <c r="D28" s="20">
        <v>41389</v>
      </c>
      <c r="E28" s="21" t="s">
        <v>18</v>
      </c>
      <c r="F28" s="125">
        <v>2226</v>
      </c>
      <c r="G28" s="71"/>
      <c r="H28" s="35">
        <v>41754</v>
      </c>
      <c r="I28" s="36" t="s">
        <v>20</v>
      </c>
      <c r="J28" s="57">
        <v>2258</v>
      </c>
      <c r="K28" s="68"/>
      <c r="L28" s="20">
        <v>42119</v>
      </c>
      <c r="M28" s="21" t="s">
        <v>19</v>
      </c>
      <c r="N28" s="58">
        <v>2561</v>
      </c>
      <c r="O28" s="71"/>
      <c r="P28" s="35">
        <v>42485</v>
      </c>
      <c r="Q28" s="36" t="s">
        <v>22</v>
      </c>
      <c r="R28" s="56">
        <v>2233</v>
      </c>
      <c r="S28" s="68"/>
      <c r="T28" s="20">
        <v>42850</v>
      </c>
      <c r="U28" s="21" t="s">
        <v>23</v>
      </c>
      <c r="V28" s="59">
        <v>2324</v>
      </c>
      <c r="W28" s="71"/>
      <c r="X28" s="20">
        <v>43215</v>
      </c>
      <c r="Y28" s="21" t="str">
        <f t="shared" si="0"/>
        <v>Wed</v>
      </c>
      <c r="Z28" s="59"/>
      <c r="AA28" s="71"/>
    </row>
    <row r="29" spans="1:27" x14ac:dyDescent="0.2">
      <c r="A29" s="35">
        <v>41025</v>
      </c>
      <c r="B29" s="36" t="s">
        <v>18</v>
      </c>
      <c r="C29" s="42">
        <v>1898</v>
      </c>
      <c r="D29" s="20">
        <v>41390</v>
      </c>
      <c r="E29" s="21" t="s">
        <v>20</v>
      </c>
      <c r="F29" s="125">
        <v>2476</v>
      </c>
      <c r="G29" s="71"/>
      <c r="H29" s="35">
        <v>41755</v>
      </c>
      <c r="I29" s="36" t="s">
        <v>19</v>
      </c>
      <c r="J29" s="57">
        <v>2472</v>
      </c>
      <c r="K29" s="68"/>
      <c r="L29" s="20">
        <v>42120</v>
      </c>
      <c r="M29" s="21" t="s">
        <v>21</v>
      </c>
      <c r="N29" s="58">
        <v>1090</v>
      </c>
      <c r="O29" s="71"/>
      <c r="P29" s="35">
        <v>42486</v>
      </c>
      <c r="Q29" s="36" t="s">
        <v>23</v>
      </c>
      <c r="R29" s="56">
        <v>2018</v>
      </c>
      <c r="S29" s="68"/>
      <c r="T29" s="20">
        <v>42851</v>
      </c>
      <c r="U29" s="21" t="s">
        <v>24</v>
      </c>
      <c r="V29" s="59">
        <v>2515</v>
      </c>
      <c r="W29" s="71"/>
      <c r="X29" s="20">
        <v>43216</v>
      </c>
      <c r="Y29" s="21" t="str">
        <f t="shared" si="0"/>
        <v>Thu</v>
      </c>
      <c r="Z29" s="59"/>
      <c r="AA29" s="71"/>
    </row>
    <row r="30" spans="1:27" x14ac:dyDescent="0.2">
      <c r="A30" s="35">
        <v>41026</v>
      </c>
      <c r="B30" s="36" t="s">
        <v>20</v>
      </c>
      <c r="C30" s="42">
        <v>2263</v>
      </c>
      <c r="D30" s="20">
        <v>41391</v>
      </c>
      <c r="E30" s="21" t="s">
        <v>19</v>
      </c>
      <c r="F30" s="125">
        <v>2943</v>
      </c>
      <c r="G30" s="71"/>
      <c r="H30" s="35">
        <v>41756</v>
      </c>
      <c r="I30" s="36" t="s">
        <v>21</v>
      </c>
      <c r="J30" s="57">
        <v>1010</v>
      </c>
      <c r="K30" s="68"/>
      <c r="L30" s="20">
        <v>42121</v>
      </c>
      <c r="M30" s="21" t="s">
        <v>22</v>
      </c>
      <c r="N30" s="58">
        <v>1830</v>
      </c>
      <c r="O30" s="71"/>
      <c r="P30" s="35">
        <v>42487</v>
      </c>
      <c r="Q30" s="36" t="s">
        <v>24</v>
      </c>
      <c r="R30" s="56">
        <v>2167</v>
      </c>
      <c r="S30" s="68"/>
      <c r="T30" s="20">
        <v>42852</v>
      </c>
      <c r="U30" s="21" t="s">
        <v>18</v>
      </c>
      <c r="V30" s="59">
        <v>2619</v>
      </c>
      <c r="W30" s="71"/>
      <c r="X30" s="20">
        <v>43217</v>
      </c>
      <c r="Y30" s="21" t="str">
        <f t="shared" si="0"/>
        <v>Fri</v>
      </c>
      <c r="Z30" s="59"/>
      <c r="AA30" s="71"/>
    </row>
    <row r="31" spans="1:27" x14ac:dyDescent="0.2">
      <c r="A31" s="35">
        <v>41027</v>
      </c>
      <c r="B31" s="36" t="s">
        <v>19</v>
      </c>
      <c r="C31" s="42">
        <v>2581</v>
      </c>
      <c r="D31" s="20">
        <v>41392</v>
      </c>
      <c r="E31" s="21" t="s">
        <v>21</v>
      </c>
      <c r="F31" s="125">
        <v>1167</v>
      </c>
      <c r="G31" s="71"/>
      <c r="H31" s="35">
        <v>41757</v>
      </c>
      <c r="I31" s="36" t="s">
        <v>22</v>
      </c>
      <c r="J31" s="57">
        <v>1709</v>
      </c>
      <c r="K31" s="68"/>
      <c r="L31" s="20">
        <v>42122</v>
      </c>
      <c r="M31" s="21" t="s">
        <v>23</v>
      </c>
      <c r="N31" s="58">
        <v>1989</v>
      </c>
      <c r="O31" s="71"/>
      <c r="P31" s="35">
        <v>42488</v>
      </c>
      <c r="Q31" s="36" t="s">
        <v>18</v>
      </c>
      <c r="R31" s="56">
        <v>2325</v>
      </c>
      <c r="S31" s="68"/>
      <c r="T31" s="20">
        <v>42853</v>
      </c>
      <c r="U31" s="21" t="s">
        <v>20</v>
      </c>
      <c r="V31" s="59">
        <v>3209</v>
      </c>
      <c r="W31" s="71"/>
      <c r="X31" s="20">
        <v>43218</v>
      </c>
      <c r="Y31" s="21" t="str">
        <f t="shared" si="0"/>
        <v>Sat</v>
      </c>
      <c r="Z31" s="59"/>
      <c r="AA31" s="71"/>
    </row>
    <row r="32" spans="1:27" x14ac:dyDescent="0.2">
      <c r="A32" s="35">
        <v>41028</v>
      </c>
      <c r="B32" s="36" t="s">
        <v>21</v>
      </c>
      <c r="C32" s="42">
        <v>1002</v>
      </c>
      <c r="D32" s="20">
        <v>41393</v>
      </c>
      <c r="E32" s="21" t="s">
        <v>22</v>
      </c>
      <c r="F32" s="125">
        <v>1890</v>
      </c>
      <c r="G32" s="84"/>
      <c r="H32" s="35">
        <v>41758</v>
      </c>
      <c r="I32" s="36" t="s">
        <v>23</v>
      </c>
      <c r="J32" s="57">
        <v>1724</v>
      </c>
      <c r="K32" s="68"/>
      <c r="L32" s="20">
        <v>42123</v>
      </c>
      <c r="M32" s="21" t="s">
        <v>24</v>
      </c>
      <c r="N32" s="58">
        <v>1918</v>
      </c>
      <c r="O32" s="71"/>
      <c r="P32" s="35">
        <v>42489</v>
      </c>
      <c r="Q32" s="36" t="s">
        <v>20</v>
      </c>
      <c r="R32" s="56">
        <v>2924</v>
      </c>
      <c r="S32" s="68"/>
      <c r="T32" s="20">
        <v>42854</v>
      </c>
      <c r="U32" s="21" t="s">
        <v>19</v>
      </c>
      <c r="V32" s="122">
        <v>3508</v>
      </c>
      <c r="W32" s="84"/>
      <c r="X32" s="20">
        <v>43219</v>
      </c>
      <c r="Y32" s="21" t="str">
        <f t="shared" si="0"/>
        <v>Sun</v>
      </c>
      <c r="Z32" s="122"/>
      <c r="AA32" s="84"/>
    </row>
    <row r="33" spans="1:27" x14ac:dyDescent="0.2">
      <c r="A33" s="35">
        <v>41029</v>
      </c>
      <c r="B33" s="36" t="s">
        <v>22</v>
      </c>
      <c r="C33" s="42">
        <v>1638</v>
      </c>
      <c r="D33" s="20">
        <v>41394</v>
      </c>
      <c r="E33" s="21" t="s">
        <v>23</v>
      </c>
      <c r="F33" s="125">
        <v>2088</v>
      </c>
      <c r="G33" s="84"/>
      <c r="H33" s="35">
        <v>41759</v>
      </c>
      <c r="I33" s="36" t="s">
        <v>24</v>
      </c>
      <c r="J33" s="57">
        <v>1710</v>
      </c>
      <c r="K33" s="68"/>
      <c r="L33" s="20">
        <v>42124</v>
      </c>
      <c r="M33" s="21" t="s">
        <v>18</v>
      </c>
      <c r="N33" s="58">
        <v>2160</v>
      </c>
      <c r="O33" s="71"/>
      <c r="P33" s="35">
        <v>42490</v>
      </c>
      <c r="Q33" s="36" t="s">
        <v>19</v>
      </c>
      <c r="R33" s="56">
        <v>2931</v>
      </c>
      <c r="S33" s="68"/>
      <c r="T33" s="20">
        <v>42855</v>
      </c>
      <c r="U33" s="21" t="s">
        <v>21</v>
      </c>
      <c r="V33" s="122">
        <v>1732</v>
      </c>
      <c r="W33" s="84"/>
      <c r="X33" s="20">
        <v>43220</v>
      </c>
      <c r="Y33" s="21" t="str">
        <f t="shared" si="0"/>
        <v>Mon</v>
      </c>
      <c r="Z33" s="122"/>
      <c r="AA33" s="84"/>
    </row>
    <row r="34" spans="1:27" x14ac:dyDescent="0.2">
      <c r="A34" s="40"/>
      <c r="B34" s="41"/>
      <c r="C34" s="101"/>
      <c r="D34" s="40"/>
      <c r="E34" s="41"/>
      <c r="F34" s="102"/>
      <c r="G34" s="80"/>
      <c r="H34" s="40"/>
      <c r="I34" s="41"/>
      <c r="J34" s="81"/>
      <c r="K34" s="80"/>
      <c r="L34" s="40"/>
      <c r="M34" s="41"/>
      <c r="N34" s="86"/>
      <c r="O34" s="80"/>
      <c r="P34" s="40"/>
      <c r="Q34" s="41"/>
      <c r="R34" s="81"/>
      <c r="S34" s="80"/>
      <c r="T34" s="40"/>
      <c r="U34" s="41"/>
      <c r="V34" s="86"/>
      <c r="W34" s="80"/>
      <c r="X34" s="40"/>
      <c r="Y34" s="41"/>
      <c r="Z34" s="86"/>
      <c r="AA34" s="80"/>
    </row>
    <row r="35" spans="1:27" x14ac:dyDescent="0.2">
      <c r="A35" s="69"/>
      <c r="B35" s="45"/>
      <c r="C35" s="110"/>
      <c r="D35" s="96"/>
      <c r="E35" s="92"/>
      <c r="F35" s="92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7" t="s">
        <v>13</v>
      </c>
      <c r="B36" s="228"/>
      <c r="C36" s="105">
        <f>SUM(C3:C33)</f>
        <v>54916</v>
      </c>
      <c r="D36" s="225" t="s">
        <v>13</v>
      </c>
      <c r="E36" s="226"/>
      <c r="F36" s="43">
        <f>SUM(F3:F33)</f>
        <v>70808</v>
      </c>
      <c r="G36" s="71">
        <f>SUM((F36/C36)-1)</f>
        <v>0.28938742807196438</v>
      </c>
      <c r="H36" s="227" t="s">
        <v>13</v>
      </c>
      <c r="I36" s="228"/>
      <c r="J36" s="54">
        <f>SUM(J4:J34)</f>
        <v>59316</v>
      </c>
      <c r="K36" s="68">
        <f>SUM((J36/F36)-1)</f>
        <v>-0.16229804541859671</v>
      </c>
      <c r="L36" s="229" t="s">
        <v>13</v>
      </c>
      <c r="M36" s="230"/>
      <c r="N36" s="90">
        <f>SUM(N4:N34)</f>
        <v>60425</v>
      </c>
      <c r="O36" s="71">
        <f>SUM((N36/J36)-1)</f>
        <v>1.8696473126980973E-2</v>
      </c>
      <c r="P36" s="227" t="s">
        <v>13</v>
      </c>
      <c r="Q36" s="228"/>
      <c r="R36" s="54">
        <f>SUM(R4:R34)</f>
        <v>72209</v>
      </c>
      <c r="S36" s="68">
        <f>SUM((R36/N36)-1)</f>
        <v>0.19501861812163845</v>
      </c>
      <c r="T36" s="229" t="s">
        <v>13</v>
      </c>
      <c r="U36" s="230"/>
      <c r="V36" s="90">
        <f>SUM(V4:V34)</f>
        <v>77753</v>
      </c>
      <c r="W36" s="84">
        <f>SUM((V36/R36)-1)</f>
        <v>7.6777133044357404E-2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16" t="s">
        <v>32</v>
      </c>
      <c r="B37" s="217"/>
      <c r="C37" s="89">
        <f>AVERAGE(C3:C33)</f>
        <v>1830.5333333333333</v>
      </c>
      <c r="D37" s="236" t="s">
        <v>32</v>
      </c>
      <c r="E37" s="237"/>
      <c r="F37" s="72">
        <f>AVERAGE(F3:F33)</f>
        <v>2360.2666666666669</v>
      </c>
      <c r="G37" s="75"/>
      <c r="H37" s="216" t="s">
        <v>32</v>
      </c>
      <c r="I37" s="217"/>
      <c r="J37" s="70">
        <f>AVERAGE(J4:J34)</f>
        <v>1977.2</v>
      </c>
      <c r="K37" s="73"/>
      <c r="L37" s="218" t="s">
        <v>32</v>
      </c>
      <c r="M37" s="219"/>
      <c r="N37" s="88">
        <f>AVERAGE(N4:N34)</f>
        <v>2014.1666666666667</v>
      </c>
      <c r="O37" s="75"/>
      <c r="P37" s="216" t="s">
        <v>32</v>
      </c>
      <c r="Q37" s="217"/>
      <c r="R37" s="70">
        <f>AVERAGE(R4:R34)</f>
        <v>2406.9666666666667</v>
      </c>
      <c r="S37" s="73">
        <f>SUM((R37/N37)-1)</f>
        <v>0.19501861812163845</v>
      </c>
      <c r="T37" s="218" t="s">
        <v>32</v>
      </c>
      <c r="U37" s="219"/>
      <c r="V37" s="88">
        <f>AVERAGE(V4:V34)</f>
        <v>2591.7666666666669</v>
      </c>
      <c r="W37" s="83"/>
      <c r="X37" s="218" t="s">
        <v>32</v>
      </c>
      <c r="Y37" s="219"/>
      <c r="Z37" s="88" t="e">
        <f>AVERAGE(Z4:Z34)</f>
        <v>#DIV/0!</v>
      </c>
      <c r="AA37" s="83"/>
    </row>
  </sheetData>
  <customSheetViews>
    <customSheetView guid="{6828C9CD-F0DF-4095-BFAF-9186B4B82A2A}" topLeftCell="E1">
      <selection activeCell="V20" sqref="V20"/>
      <pageMargins left="0.7" right="0.7" top="0.75" bottom="0.75" header="0.3" footer="0.3"/>
      <pageSetup orientation="portrait" horizontalDpi="0" verticalDpi="0" r:id="rId1"/>
    </customSheetView>
  </customSheetViews>
  <mergeCells count="22">
    <mergeCell ref="X2:Z2"/>
    <mergeCell ref="X36:Y36"/>
    <mergeCell ref="X37:Y37"/>
    <mergeCell ref="A1:W1"/>
    <mergeCell ref="L2:N2"/>
    <mergeCell ref="P2:R2"/>
    <mergeCell ref="T2:V2"/>
    <mergeCell ref="L36:M36"/>
    <mergeCell ref="P36:Q36"/>
    <mergeCell ref="T36:U36"/>
    <mergeCell ref="A2:C2"/>
    <mergeCell ref="D2:F2"/>
    <mergeCell ref="A36:B36"/>
    <mergeCell ref="D36:E36"/>
    <mergeCell ref="H2:J2"/>
    <mergeCell ref="H36:I36"/>
    <mergeCell ref="A37:B37"/>
    <mergeCell ref="D37:E37"/>
    <mergeCell ref="L37:M37"/>
    <mergeCell ref="P37:Q37"/>
    <mergeCell ref="T37:U37"/>
    <mergeCell ref="H37:I37"/>
  </mergeCells>
  <conditionalFormatting sqref="W36:W37">
    <cfRule type="cellIs" dxfId="85" priority="3" operator="greaterThan">
      <formula>0</formula>
    </cfRule>
  </conditionalFormatting>
  <conditionalFormatting sqref="W4:W34">
    <cfRule type="cellIs" dxfId="84" priority="7" operator="greaterThan">
      <formula>0</formula>
    </cfRule>
  </conditionalFormatting>
  <conditionalFormatting sqref="S36:S37">
    <cfRule type="cellIs" dxfId="83" priority="4" operator="greaterThan">
      <formula>0</formula>
    </cfRule>
  </conditionalFormatting>
  <conditionalFormatting sqref="K36:K37">
    <cfRule type="cellIs" dxfId="82" priority="6" operator="greaterThan">
      <formula>0</formula>
    </cfRule>
  </conditionalFormatting>
  <conditionalFormatting sqref="G4:G34 G36:G37 K4:K34">
    <cfRule type="cellIs" dxfId="81" priority="10" operator="greaterThan">
      <formula>0</formula>
    </cfRule>
  </conditionalFormatting>
  <conditionalFormatting sqref="O4:O34">
    <cfRule type="cellIs" dxfId="80" priority="9" operator="greaterThan">
      <formula>0</formula>
    </cfRule>
  </conditionalFormatting>
  <conditionalFormatting sqref="S4:S34">
    <cfRule type="cellIs" dxfId="79" priority="8" operator="greaterThan">
      <formula>0</formula>
    </cfRule>
  </conditionalFormatting>
  <conditionalFormatting sqref="O36:O37">
    <cfRule type="cellIs" dxfId="78" priority="5" operator="greaterThan">
      <formula>0</formula>
    </cfRule>
  </conditionalFormatting>
  <conditionalFormatting sqref="AA36:AA37">
    <cfRule type="cellIs" dxfId="77" priority="1" operator="greaterThan">
      <formula>0</formula>
    </cfRule>
  </conditionalFormatting>
  <conditionalFormatting sqref="AA4:AA34">
    <cfRule type="cellIs" dxfId="76" priority="2" operator="greaterThan">
      <formula>0</formula>
    </cfRule>
  </conditionalFormatting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L1" workbookViewId="0">
      <selection activeCell="Y4" sqref="Y4"/>
    </sheetView>
  </sheetViews>
  <sheetFormatPr defaultColWidth="10" defaultRowHeight="12.75" x14ac:dyDescent="0.2"/>
  <cols>
    <col min="27" max="27" width="11.42578125" customWidth="1"/>
  </cols>
  <sheetData>
    <row r="1" spans="1:27" ht="13.5" thickBot="1" x14ac:dyDescent="0.25">
      <c r="A1" s="214" t="s">
        <v>4</v>
      </c>
      <c r="B1" s="214"/>
      <c r="C1" s="214"/>
      <c r="D1" s="214"/>
      <c r="E1" s="214"/>
      <c r="F1" s="214"/>
      <c r="G1" s="215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41030</v>
      </c>
      <c r="B4" s="36" t="s">
        <v>23</v>
      </c>
      <c r="C4" s="37">
        <v>1903</v>
      </c>
      <c r="D4" s="20">
        <v>41395</v>
      </c>
      <c r="E4" s="21" t="s">
        <v>24</v>
      </c>
      <c r="F4" s="58">
        <v>2116</v>
      </c>
      <c r="G4" s="71"/>
      <c r="H4" s="35">
        <v>41760</v>
      </c>
      <c r="I4" s="36" t="s">
        <v>18</v>
      </c>
      <c r="J4" s="56">
        <v>2137</v>
      </c>
      <c r="K4" s="68"/>
      <c r="L4" s="20">
        <v>42125</v>
      </c>
      <c r="M4" s="21" t="s">
        <v>20</v>
      </c>
      <c r="N4" s="58">
        <v>2797</v>
      </c>
      <c r="O4" s="71"/>
      <c r="P4" s="35">
        <v>42491</v>
      </c>
      <c r="Q4" s="36" t="s">
        <v>21</v>
      </c>
      <c r="R4" s="56">
        <v>1234</v>
      </c>
      <c r="S4" s="68"/>
      <c r="T4" s="20">
        <v>42856</v>
      </c>
      <c r="U4" s="21" t="s">
        <v>22</v>
      </c>
      <c r="V4" s="58">
        <v>2378</v>
      </c>
      <c r="W4" s="71"/>
      <c r="X4" s="20">
        <v>43221</v>
      </c>
      <c r="Y4" s="21" t="str">
        <f>TEXT(X4,"ddd")</f>
        <v>Tue</v>
      </c>
      <c r="Z4" s="58"/>
      <c r="AA4" s="71"/>
    </row>
    <row r="5" spans="1:27" x14ac:dyDescent="0.2">
      <c r="A5" s="35">
        <v>41031</v>
      </c>
      <c r="B5" s="36" t="s">
        <v>24</v>
      </c>
      <c r="C5" s="42">
        <v>1795</v>
      </c>
      <c r="D5" s="20">
        <v>41396</v>
      </c>
      <c r="E5" s="21" t="s">
        <v>18</v>
      </c>
      <c r="F5" s="47">
        <v>2220</v>
      </c>
      <c r="G5" s="71"/>
      <c r="H5" s="35">
        <v>41761</v>
      </c>
      <c r="I5" s="36" t="s">
        <v>20</v>
      </c>
      <c r="J5" s="56">
        <v>2512</v>
      </c>
      <c r="K5" s="68"/>
      <c r="L5" s="20">
        <v>42126</v>
      </c>
      <c r="M5" s="21" t="s">
        <v>19</v>
      </c>
      <c r="N5" s="58">
        <v>2681</v>
      </c>
      <c r="O5" s="71"/>
      <c r="P5" s="35">
        <v>42492</v>
      </c>
      <c r="Q5" s="36" t="s">
        <v>22</v>
      </c>
      <c r="R5" s="56">
        <v>2085</v>
      </c>
      <c r="S5" s="68"/>
      <c r="T5" s="20">
        <v>42857</v>
      </c>
      <c r="U5" s="21" t="s">
        <v>23</v>
      </c>
      <c r="V5" s="58">
        <v>2389</v>
      </c>
      <c r="W5" s="71"/>
      <c r="X5" s="20">
        <v>43222</v>
      </c>
      <c r="Y5" s="21" t="str">
        <f t="shared" ref="Y5:Y34" si="0">TEXT(X5,"ddd")</f>
        <v>Wed</v>
      </c>
      <c r="Z5" s="58"/>
      <c r="AA5" s="71"/>
    </row>
    <row r="6" spans="1:27" x14ac:dyDescent="0.2">
      <c r="A6" s="35">
        <v>41032</v>
      </c>
      <c r="B6" s="36" t="s">
        <v>18</v>
      </c>
      <c r="C6" s="42">
        <v>1942</v>
      </c>
      <c r="D6" s="20">
        <v>41397</v>
      </c>
      <c r="E6" s="21" t="s">
        <v>20</v>
      </c>
      <c r="F6" s="47">
        <v>2674</v>
      </c>
      <c r="G6" s="71"/>
      <c r="H6" s="35">
        <v>41762</v>
      </c>
      <c r="I6" s="36" t="s">
        <v>19</v>
      </c>
      <c r="J6" s="56">
        <v>2719</v>
      </c>
      <c r="K6" s="68"/>
      <c r="L6" s="20">
        <v>42127</v>
      </c>
      <c r="M6" s="21" t="s">
        <v>21</v>
      </c>
      <c r="N6" s="58">
        <v>1082</v>
      </c>
      <c r="O6" s="71"/>
      <c r="P6" s="35">
        <v>42493</v>
      </c>
      <c r="Q6" s="36" t="s">
        <v>23</v>
      </c>
      <c r="R6" s="56">
        <v>2225</v>
      </c>
      <c r="S6" s="68"/>
      <c r="T6" s="20">
        <v>42858</v>
      </c>
      <c r="U6" s="21" t="s">
        <v>24</v>
      </c>
      <c r="V6" s="58">
        <v>2515</v>
      </c>
      <c r="W6" s="71"/>
      <c r="X6" s="20">
        <v>43223</v>
      </c>
      <c r="Y6" s="21" t="str">
        <f t="shared" si="0"/>
        <v>Thu</v>
      </c>
      <c r="Z6" s="58"/>
      <c r="AA6" s="71"/>
    </row>
    <row r="7" spans="1:27" x14ac:dyDescent="0.2">
      <c r="A7" s="35">
        <v>41033</v>
      </c>
      <c r="B7" s="36" t="s">
        <v>20</v>
      </c>
      <c r="C7" s="42">
        <v>2128</v>
      </c>
      <c r="D7" s="20">
        <v>41398</v>
      </c>
      <c r="E7" s="21" t="s">
        <v>19</v>
      </c>
      <c r="F7" s="47">
        <v>2992</v>
      </c>
      <c r="G7" s="71"/>
      <c r="H7" s="35">
        <v>41763</v>
      </c>
      <c r="I7" s="36" t="s">
        <v>21</v>
      </c>
      <c r="J7" s="56">
        <v>935</v>
      </c>
      <c r="K7" s="68"/>
      <c r="L7" s="20">
        <v>42128</v>
      </c>
      <c r="M7" s="21" t="s">
        <v>22</v>
      </c>
      <c r="N7" s="58">
        <v>1857</v>
      </c>
      <c r="O7" s="71"/>
      <c r="P7" s="35">
        <v>42494</v>
      </c>
      <c r="Q7" s="36" t="s">
        <v>24</v>
      </c>
      <c r="R7" s="56">
        <v>2118</v>
      </c>
      <c r="S7" s="68"/>
      <c r="T7" s="20">
        <v>42859</v>
      </c>
      <c r="U7" s="21" t="s">
        <v>18</v>
      </c>
      <c r="V7" s="58">
        <v>2656</v>
      </c>
      <c r="W7" s="71"/>
      <c r="X7" s="20">
        <v>43224</v>
      </c>
      <c r="Y7" s="21" t="str">
        <f t="shared" si="0"/>
        <v>Fri</v>
      </c>
      <c r="Z7" s="58"/>
      <c r="AA7" s="71"/>
    </row>
    <row r="8" spans="1:27" x14ac:dyDescent="0.2">
      <c r="A8" s="35">
        <v>41034</v>
      </c>
      <c r="B8" s="36" t="s">
        <v>19</v>
      </c>
      <c r="C8" s="42">
        <v>2459</v>
      </c>
      <c r="D8" s="20">
        <v>41399</v>
      </c>
      <c r="E8" s="21" t="s">
        <v>21</v>
      </c>
      <c r="F8" s="47">
        <v>1073</v>
      </c>
      <c r="G8" s="71"/>
      <c r="H8" s="35">
        <v>41764</v>
      </c>
      <c r="I8" s="36" t="s">
        <v>22</v>
      </c>
      <c r="J8" s="56">
        <v>1725</v>
      </c>
      <c r="K8" s="68"/>
      <c r="L8" s="20">
        <v>42129</v>
      </c>
      <c r="M8" s="21" t="s">
        <v>23</v>
      </c>
      <c r="N8" s="58">
        <v>1905</v>
      </c>
      <c r="O8" s="71"/>
      <c r="P8" s="35">
        <v>42495</v>
      </c>
      <c r="Q8" s="36" t="s">
        <v>18</v>
      </c>
      <c r="R8" s="56">
        <v>2278</v>
      </c>
      <c r="S8" s="68"/>
      <c r="T8" s="20">
        <v>42860</v>
      </c>
      <c r="U8" s="21" t="s">
        <v>20</v>
      </c>
      <c r="V8" s="58">
        <v>3117</v>
      </c>
      <c r="W8" s="71"/>
      <c r="X8" s="20">
        <v>43225</v>
      </c>
      <c r="Y8" s="21" t="str">
        <f t="shared" si="0"/>
        <v>Sat</v>
      </c>
      <c r="Z8" s="58"/>
      <c r="AA8" s="71"/>
    </row>
    <row r="9" spans="1:27" x14ac:dyDescent="0.2">
      <c r="A9" s="35">
        <v>41035</v>
      </c>
      <c r="B9" s="36" t="s">
        <v>21</v>
      </c>
      <c r="C9" s="42">
        <v>952</v>
      </c>
      <c r="D9" s="20">
        <v>41400</v>
      </c>
      <c r="E9" s="21" t="s">
        <v>22</v>
      </c>
      <c r="F9" s="47">
        <v>2007</v>
      </c>
      <c r="G9" s="71"/>
      <c r="H9" s="35">
        <v>41765</v>
      </c>
      <c r="I9" s="36" t="s">
        <v>23</v>
      </c>
      <c r="J9" s="56">
        <v>1789</v>
      </c>
      <c r="K9" s="68"/>
      <c r="L9" s="20">
        <v>42130</v>
      </c>
      <c r="M9" s="21" t="s">
        <v>24</v>
      </c>
      <c r="N9" s="58">
        <v>1909</v>
      </c>
      <c r="O9" s="71"/>
      <c r="P9" s="35">
        <v>42496</v>
      </c>
      <c r="Q9" s="36" t="s">
        <v>20</v>
      </c>
      <c r="R9" s="56">
        <v>2736</v>
      </c>
      <c r="S9" s="68"/>
      <c r="T9" s="20">
        <v>42861</v>
      </c>
      <c r="U9" s="21" t="s">
        <v>19</v>
      </c>
      <c r="V9" s="58">
        <v>3281</v>
      </c>
      <c r="W9" s="71"/>
      <c r="X9" s="20">
        <v>43226</v>
      </c>
      <c r="Y9" s="21" t="str">
        <f t="shared" si="0"/>
        <v>Sun</v>
      </c>
      <c r="Z9" s="58"/>
      <c r="AA9" s="71"/>
    </row>
    <row r="10" spans="1:27" x14ac:dyDescent="0.2">
      <c r="A10" s="35">
        <v>41036</v>
      </c>
      <c r="B10" s="36" t="s">
        <v>22</v>
      </c>
      <c r="C10" s="42">
        <v>1660</v>
      </c>
      <c r="D10" s="20">
        <v>41401</v>
      </c>
      <c r="E10" s="21" t="s">
        <v>23</v>
      </c>
      <c r="F10" s="47">
        <v>2000</v>
      </c>
      <c r="G10" s="71"/>
      <c r="H10" s="35">
        <v>41766</v>
      </c>
      <c r="I10" s="36" t="s">
        <v>24</v>
      </c>
      <c r="J10" s="56">
        <v>1725</v>
      </c>
      <c r="K10" s="68"/>
      <c r="L10" s="20">
        <v>42131</v>
      </c>
      <c r="M10" s="21" t="s">
        <v>18</v>
      </c>
      <c r="N10" s="58">
        <v>2035</v>
      </c>
      <c r="O10" s="71"/>
      <c r="P10" s="35">
        <v>42497</v>
      </c>
      <c r="Q10" s="36" t="s">
        <v>19</v>
      </c>
      <c r="R10" s="56">
        <v>2452</v>
      </c>
      <c r="S10" s="68"/>
      <c r="T10" s="20">
        <v>42862</v>
      </c>
      <c r="U10" s="21" t="s">
        <v>21</v>
      </c>
      <c r="V10" s="58">
        <v>1348</v>
      </c>
      <c r="W10" s="71"/>
      <c r="X10" s="20">
        <v>43227</v>
      </c>
      <c r="Y10" s="21" t="str">
        <f t="shared" si="0"/>
        <v>Mon</v>
      </c>
      <c r="Z10" s="58"/>
      <c r="AA10" s="71"/>
    </row>
    <row r="11" spans="1:27" x14ac:dyDescent="0.2">
      <c r="A11" s="35">
        <v>41037</v>
      </c>
      <c r="B11" s="36" t="s">
        <v>23</v>
      </c>
      <c r="C11" s="42">
        <v>1624</v>
      </c>
      <c r="D11" s="20">
        <v>41402</v>
      </c>
      <c r="E11" s="21" t="s">
        <v>24</v>
      </c>
      <c r="F11" s="47">
        <v>1974</v>
      </c>
      <c r="G11" s="71"/>
      <c r="H11" s="35">
        <v>41767</v>
      </c>
      <c r="I11" s="36" t="s">
        <v>18</v>
      </c>
      <c r="J11" s="56">
        <v>1787</v>
      </c>
      <c r="K11" s="68"/>
      <c r="L11" s="20">
        <v>42132</v>
      </c>
      <c r="M11" s="21" t="s">
        <v>20</v>
      </c>
      <c r="N11" s="58">
        <v>2473</v>
      </c>
      <c r="O11" s="71"/>
      <c r="P11" s="35">
        <v>42498</v>
      </c>
      <c r="Q11" s="36" t="s">
        <v>21</v>
      </c>
      <c r="R11" s="56">
        <v>648</v>
      </c>
      <c r="S11" s="68"/>
      <c r="T11" s="20">
        <v>42863</v>
      </c>
      <c r="U11" s="21" t="s">
        <v>22</v>
      </c>
      <c r="V11" s="58">
        <v>2135</v>
      </c>
      <c r="W11" s="71"/>
      <c r="X11" s="20">
        <v>43228</v>
      </c>
      <c r="Y11" s="21" t="str">
        <f t="shared" si="0"/>
        <v>Tue</v>
      </c>
      <c r="Z11" s="58"/>
      <c r="AA11" s="71"/>
    </row>
    <row r="12" spans="1:27" x14ac:dyDescent="0.2">
      <c r="A12" s="35">
        <v>41038</v>
      </c>
      <c r="B12" s="36" t="s">
        <v>24</v>
      </c>
      <c r="C12" s="42">
        <v>1621</v>
      </c>
      <c r="D12" s="20">
        <v>41403</v>
      </c>
      <c r="E12" s="21" t="s">
        <v>18</v>
      </c>
      <c r="F12" s="47">
        <v>2061</v>
      </c>
      <c r="G12" s="71"/>
      <c r="H12" s="35">
        <v>41768</v>
      </c>
      <c r="I12" s="36" t="s">
        <v>20</v>
      </c>
      <c r="J12" s="56">
        <v>2180</v>
      </c>
      <c r="K12" s="68"/>
      <c r="L12" s="20">
        <v>42133</v>
      </c>
      <c r="M12" s="21" t="s">
        <v>19</v>
      </c>
      <c r="N12" s="58">
        <v>2779</v>
      </c>
      <c r="O12" s="71"/>
      <c r="P12" s="35">
        <v>42499</v>
      </c>
      <c r="Q12" s="36" t="s">
        <v>22</v>
      </c>
      <c r="R12" s="56">
        <v>1788</v>
      </c>
      <c r="S12" s="68"/>
      <c r="T12" s="20">
        <v>42864</v>
      </c>
      <c r="U12" s="21" t="s">
        <v>23</v>
      </c>
      <c r="V12" s="58">
        <v>2325</v>
      </c>
      <c r="W12" s="71"/>
      <c r="X12" s="20">
        <v>43229</v>
      </c>
      <c r="Y12" s="21" t="str">
        <f t="shared" si="0"/>
        <v>Wed</v>
      </c>
      <c r="Z12" s="58"/>
      <c r="AA12" s="71"/>
    </row>
    <row r="13" spans="1:27" x14ac:dyDescent="0.2">
      <c r="A13" s="35">
        <v>41039</v>
      </c>
      <c r="B13" s="36" t="s">
        <v>18</v>
      </c>
      <c r="C13" s="42">
        <v>1760</v>
      </c>
      <c r="D13" s="20">
        <v>41404</v>
      </c>
      <c r="E13" s="21" t="s">
        <v>20</v>
      </c>
      <c r="F13" s="47">
        <v>2395</v>
      </c>
      <c r="G13" s="71"/>
      <c r="H13" s="35">
        <v>41769</v>
      </c>
      <c r="I13" s="36" t="s">
        <v>19</v>
      </c>
      <c r="J13" s="56">
        <v>2125</v>
      </c>
      <c r="K13" s="68"/>
      <c r="L13" s="20">
        <v>42134</v>
      </c>
      <c r="M13" s="21" t="s">
        <v>21</v>
      </c>
      <c r="N13" s="58">
        <v>915</v>
      </c>
      <c r="O13" s="71"/>
      <c r="P13" s="35">
        <v>42500</v>
      </c>
      <c r="Q13" s="36" t="s">
        <v>23</v>
      </c>
      <c r="R13" s="56">
        <v>1926</v>
      </c>
      <c r="S13" s="68"/>
      <c r="T13" s="20">
        <v>42865</v>
      </c>
      <c r="U13" s="21" t="s">
        <v>24</v>
      </c>
      <c r="V13" s="58">
        <v>2225</v>
      </c>
      <c r="W13" s="71"/>
      <c r="X13" s="20">
        <v>43230</v>
      </c>
      <c r="Y13" s="21" t="str">
        <f t="shared" si="0"/>
        <v>Thu</v>
      </c>
      <c r="Z13" s="58"/>
      <c r="AA13" s="71"/>
    </row>
    <row r="14" spans="1:27" x14ac:dyDescent="0.2">
      <c r="A14" s="35">
        <v>41040</v>
      </c>
      <c r="B14" s="36" t="s">
        <v>20</v>
      </c>
      <c r="C14" s="42">
        <v>2020</v>
      </c>
      <c r="D14" s="20">
        <v>41405</v>
      </c>
      <c r="E14" s="21" t="s">
        <v>19</v>
      </c>
      <c r="F14" s="47">
        <v>2806</v>
      </c>
      <c r="G14" s="71"/>
      <c r="H14" s="35">
        <v>41770</v>
      </c>
      <c r="I14" s="36" t="s">
        <v>21</v>
      </c>
      <c r="J14" s="56">
        <v>608</v>
      </c>
      <c r="K14" s="68"/>
      <c r="L14" s="20">
        <v>42135</v>
      </c>
      <c r="M14" s="21" t="s">
        <v>22</v>
      </c>
      <c r="N14" s="58">
        <v>1832</v>
      </c>
      <c r="O14" s="71"/>
      <c r="P14" s="35">
        <v>42501</v>
      </c>
      <c r="Q14" s="36" t="s">
        <v>24</v>
      </c>
      <c r="R14" s="56">
        <v>1980</v>
      </c>
      <c r="S14" s="68"/>
      <c r="T14" s="20">
        <v>42866</v>
      </c>
      <c r="U14" s="21" t="s">
        <v>18</v>
      </c>
      <c r="V14" s="58">
        <v>2542</v>
      </c>
      <c r="W14" s="71"/>
      <c r="X14" s="20">
        <v>43231</v>
      </c>
      <c r="Y14" s="21" t="str">
        <f t="shared" si="0"/>
        <v>Fri</v>
      </c>
      <c r="Z14" s="58"/>
      <c r="AA14" s="71"/>
    </row>
    <row r="15" spans="1:27" x14ac:dyDescent="0.2">
      <c r="A15" s="35">
        <v>41041</v>
      </c>
      <c r="B15" s="36" t="s">
        <v>19</v>
      </c>
      <c r="C15" s="42">
        <v>2665</v>
      </c>
      <c r="D15" s="20">
        <v>41406</v>
      </c>
      <c r="E15" s="21" t="s">
        <v>21</v>
      </c>
      <c r="F15" s="47">
        <v>881</v>
      </c>
      <c r="G15" s="71"/>
      <c r="H15" s="35">
        <v>41771</v>
      </c>
      <c r="I15" s="36" t="s">
        <v>22</v>
      </c>
      <c r="J15" s="57">
        <v>1602</v>
      </c>
      <c r="K15" s="68"/>
      <c r="L15" s="20">
        <v>42136</v>
      </c>
      <c r="M15" s="21" t="s">
        <v>23</v>
      </c>
      <c r="N15" s="58">
        <v>1802</v>
      </c>
      <c r="O15" s="71"/>
      <c r="P15" s="35">
        <v>42502</v>
      </c>
      <c r="Q15" s="36" t="s">
        <v>18</v>
      </c>
      <c r="R15" s="56">
        <v>2165</v>
      </c>
      <c r="S15" s="68"/>
      <c r="T15" s="20">
        <v>42867</v>
      </c>
      <c r="U15" s="21" t="s">
        <v>20</v>
      </c>
      <c r="V15" s="59">
        <v>3165</v>
      </c>
      <c r="W15" s="71"/>
      <c r="X15" s="20">
        <v>43232</v>
      </c>
      <c r="Y15" s="21" t="str">
        <f t="shared" si="0"/>
        <v>Sat</v>
      </c>
      <c r="Z15" s="59"/>
      <c r="AA15" s="71"/>
    </row>
    <row r="16" spans="1:27" x14ac:dyDescent="0.2">
      <c r="A16" s="35">
        <v>41042</v>
      </c>
      <c r="B16" s="36" t="s">
        <v>21</v>
      </c>
      <c r="C16" s="42">
        <v>891</v>
      </c>
      <c r="D16" s="20">
        <v>41407</v>
      </c>
      <c r="E16" s="21" t="s">
        <v>22</v>
      </c>
      <c r="F16" s="47">
        <v>1782</v>
      </c>
      <c r="G16" s="71"/>
      <c r="H16" s="35">
        <v>41772</v>
      </c>
      <c r="I16" s="36" t="s">
        <v>23</v>
      </c>
      <c r="J16" s="57">
        <v>1613</v>
      </c>
      <c r="K16" s="68"/>
      <c r="L16" s="20">
        <v>42137</v>
      </c>
      <c r="M16" s="21" t="s">
        <v>24</v>
      </c>
      <c r="N16" s="58">
        <v>1893</v>
      </c>
      <c r="O16" s="71"/>
      <c r="P16" s="35">
        <v>42503</v>
      </c>
      <c r="Q16" s="36" t="s">
        <v>20</v>
      </c>
      <c r="R16" s="56">
        <v>2764</v>
      </c>
      <c r="S16" s="68"/>
      <c r="T16" s="20">
        <v>42868</v>
      </c>
      <c r="U16" s="21" t="s">
        <v>19</v>
      </c>
      <c r="V16" s="59">
        <v>3152</v>
      </c>
      <c r="W16" s="71"/>
      <c r="X16" s="20">
        <v>43233</v>
      </c>
      <c r="Y16" s="21" t="str">
        <f t="shared" si="0"/>
        <v>Sun</v>
      </c>
      <c r="Z16" s="59"/>
      <c r="AA16" s="71"/>
    </row>
    <row r="17" spans="1:27" x14ac:dyDescent="0.2">
      <c r="A17" s="35">
        <v>41043</v>
      </c>
      <c r="B17" s="36" t="s">
        <v>22</v>
      </c>
      <c r="C17" s="42">
        <v>1643</v>
      </c>
      <c r="D17" s="20">
        <v>41408</v>
      </c>
      <c r="E17" s="21" t="s">
        <v>23</v>
      </c>
      <c r="F17" s="47">
        <v>1828</v>
      </c>
      <c r="G17" s="71"/>
      <c r="H17" s="35">
        <v>41773</v>
      </c>
      <c r="I17" s="36" t="s">
        <v>24</v>
      </c>
      <c r="J17" s="57">
        <v>1760</v>
      </c>
      <c r="K17" s="68"/>
      <c r="L17" s="20">
        <v>42138</v>
      </c>
      <c r="M17" s="21" t="s">
        <v>18</v>
      </c>
      <c r="N17" s="58">
        <v>1937</v>
      </c>
      <c r="O17" s="71"/>
      <c r="P17" s="35">
        <v>42504</v>
      </c>
      <c r="Q17" s="36" t="s">
        <v>19</v>
      </c>
      <c r="R17" s="56">
        <v>3187</v>
      </c>
      <c r="S17" s="68"/>
      <c r="T17" s="20">
        <v>42869</v>
      </c>
      <c r="U17" s="21" t="s">
        <v>21</v>
      </c>
      <c r="V17" s="59">
        <v>916</v>
      </c>
      <c r="W17" s="71"/>
      <c r="X17" s="20">
        <v>43234</v>
      </c>
      <c r="Y17" s="21" t="str">
        <f t="shared" si="0"/>
        <v>Mon</v>
      </c>
      <c r="Z17" s="59"/>
      <c r="AA17" s="71"/>
    </row>
    <row r="18" spans="1:27" x14ac:dyDescent="0.2">
      <c r="A18" s="35">
        <v>41044</v>
      </c>
      <c r="B18" s="36" t="s">
        <v>23</v>
      </c>
      <c r="C18" s="42">
        <v>1679</v>
      </c>
      <c r="D18" s="20">
        <v>41409</v>
      </c>
      <c r="E18" s="21" t="s">
        <v>24</v>
      </c>
      <c r="F18" s="47">
        <v>1896</v>
      </c>
      <c r="G18" s="71"/>
      <c r="H18" s="35">
        <v>41774</v>
      </c>
      <c r="I18" s="36" t="s">
        <v>18</v>
      </c>
      <c r="J18" s="57">
        <v>1785</v>
      </c>
      <c r="K18" s="68"/>
      <c r="L18" s="20">
        <v>42139</v>
      </c>
      <c r="M18" s="21" t="s">
        <v>20</v>
      </c>
      <c r="N18" s="58">
        <v>2430</v>
      </c>
      <c r="O18" s="71"/>
      <c r="P18" s="35">
        <v>42505</v>
      </c>
      <c r="Q18" s="36" t="s">
        <v>21</v>
      </c>
      <c r="R18" s="56">
        <v>1307</v>
      </c>
      <c r="S18" s="68"/>
      <c r="T18" s="20">
        <v>42870</v>
      </c>
      <c r="U18" s="21" t="s">
        <v>22</v>
      </c>
      <c r="V18" s="59">
        <v>2015</v>
      </c>
      <c r="W18" s="71"/>
      <c r="X18" s="20">
        <v>43235</v>
      </c>
      <c r="Y18" s="21" t="str">
        <f t="shared" si="0"/>
        <v>Tue</v>
      </c>
      <c r="Z18" s="59"/>
      <c r="AA18" s="71"/>
    </row>
    <row r="19" spans="1:27" x14ac:dyDescent="0.2">
      <c r="A19" s="35">
        <v>41045</v>
      </c>
      <c r="B19" s="36" t="s">
        <v>24</v>
      </c>
      <c r="C19" s="42">
        <v>1567</v>
      </c>
      <c r="D19" s="20">
        <v>41410</v>
      </c>
      <c r="E19" s="21" t="s">
        <v>18</v>
      </c>
      <c r="F19" s="47">
        <v>1963</v>
      </c>
      <c r="G19" s="71"/>
      <c r="H19" s="35">
        <v>41775</v>
      </c>
      <c r="I19" s="36" t="s">
        <v>20</v>
      </c>
      <c r="J19" s="57">
        <v>2221</v>
      </c>
      <c r="K19" s="68"/>
      <c r="L19" s="20">
        <v>42140</v>
      </c>
      <c r="M19" s="21" t="s">
        <v>19</v>
      </c>
      <c r="N19" s="58">
        <v>2616</v>
      </c>
      <c r="O19" s="71"/>
      <c r="P19" s="35">
        <v>42506</v>
      </c>
      <c r="Q19" s="36" t="s">
        <v>22</v>
      </c>
      <c r="R19" s="56">
        <v>1902</v>
      </c>
      <c r="S19" s="68"/>
      <c r="T19" s="20">
        <v>42871</v>
      </c>
      <c r="U19" s="21" t="s">
        <v>23</v>
      </c>
      <c r="V19" s="59">
        <v>2206</v>
      </c>
      <c r="W19" s="71"/>
      <c r="X19" s="20">
        <v>43236</v>
      </c>
      <c r="Y19" s="21" t="str">
        <f t="shared" si="0"/>
        <v>Wed</v>
      </c>
      <c r="Z19" s="59"/>
      <c r="AA19" s="71"/>
    </row>
    <row r="20" spans="1:27" x14ac:dyDescent="0.2">
      <c r="A20" s="35">
        <v>41046</v>
      </c>
      <c r="B20" s="36" t="s">
        <v>18</v>
      </c>
      <c r="C20" s="42">
        <v>1670</v>
      </c>
      <c r="D20" s="20">
        <v>41411</v>
      </c>
      <c r="E20" s="21" t="s">
        <v>20</v>
      </c>
      <c r="F20" s="47">
        <v>2382</v>
      </c>
      <c r="G20" s="71"/>
      <c r="H20" s="35">
        <v>41776</v>
      </c>
      <c r="I20" s="36" t="s">
        <v>19</v>
      </c>
      <c r="J20" s="57">
        <v>2330</v>
      </c>
      <c r="K20" s="68"/>
      <c r="L20" s="20">
        <v>42141</v>
      </c>
      <c r="M20" s="21" t="s">
        <v>21</v>
      </c>
      <c r="N20" s="58">
        <v>1013</v>
      </c>
      <c r="O20" s="71"/>
      <c r="P20" s="35">
        <v>42507</v>
      </c>
      <c r="Q20" s="36" t="s">
        <v>23</v>
      </c>
      <c r="R20" s="56">
        <v>1948</v>
      </c>
      <c r="S20" s="68"/>
      <c r="T20" s="20">
        <v>42872</v>
      </c>
      <c r="U20" s="21" t="s">
        <v>24</v>
      </c>
      <c r="V20" s="59">
        <v>2262</v>
      </c>
      <c r="W20" s="71"/>
      <c r="X20" s="20">
        <v>43237</v>
      </c>
      <c r="Y20" s="21" t="str">
        <f t="shared" si="0"/>
        <v>Thu</v>
      </c>
      <c r="Z20" s="59"/>
      <c r="AA20" s="71"/>
    </row>
    <row r="21" spans="1:27" x14ac:dyDescent="0.2">
      <c r="A21" s="35">
        <v>41047</v>
      </c>
      <c r="B21" s="36" t="s">
        <v>20</v>
      </c>
      <c r="C21" s="42">
        <v>2150</v>
      </c>
      <c r="D21" s="20">
        <v>41412</v>
      </c>
      <c r="E21" s="21" t="s">
        <v>19</v>
      </c>
      <c r="F21" s="47">
        <v>2670</v>
      </c>
      <c r="G21" s="71"/>
      <c r="H21" s="35">
        <v>41777</v>
      </c>
      <c r="I21" s="36" t="s">
        <v>21</v>
      </c>
      <c r="J21" s="57">
        <v>947</v>
      </c>
      <c r="K21" s="68"/>
      <c r="L21" s="20">
        <v>42142</v>
      </c>
      <c r="M21" s="21" t="s">
        <v>22</v>
      </c>
      <c r="N21" s="58">
        <v>1746</v>
      </c>
      <c r="O21" s="71"/>
      <c r="P21" s="35">
        <v>42508</v>
      </c>
      <c r="Q21" s="36" t="s">
        <v>24</v>
      </c>
      <c r="R21" s="56">
        <v>1910</v>
      </c>
      <c r="S21" s="68"/>
      <c r="T21" s="20">
        <v>42873</v>
      </c>
      <c r="U21" s="21" t="s">
        <v>18</v>
      </c>
      <c r="V21" s="59">
        <v>2337</v>
      </c>
      <c r="W21" s="71"/>
      <c r="X21" s="20">
        <v>43238</v>
      </c>
      <c r="Y21" s="21" t="str">
        <f t="shared" si="0"/>
        <v>Fri</v>
      </c>
      <c r="Z21" s="59"/>
      <c r="AA21" s="71"/>
    </row>
    <row r="22" spans="1:27" x14ac:dyDescent="0.2">
      <c r="A22" s="35">
        <v>41048</v>
      </c>
      <c r="B22" s="36" t="s">
        <v>19</v>
      </c>
      <c r="C22" s="42">
        <v>2603</v>
      </c>
      <c r="D22" s="20">
        <v>41413</v>
      </c>
      <c r="E22" s="21" t="s">
        <v>21</v>
      </c>
      <c r="F22" s="47">
        <v>1052</v>
      </c>
      <c r="G22" s="71"/>
      <c r="H22" s="35">
        <v>41778</v>
      </c>
      <c r="I22" s="36" t="s">
        <v>22</v>
      </c>
      <c r="J22" s="57">
        <v>1591</v>
      </c>
      <c r="K22" s="68"/>
      <c r="L22" s="20">
        <v>42143</v>
      </c>
      <c r="M22" s="21" t="s">
        <v>23</v>
      </c>
      <c r="N22" s="58">
        <v>1761</v>
      </c>
      <c r="O22" s="71"/>
      <c r="P22" s="35">
        <v>42509</v>
      </c>
      <c r="Q22" s="36" t="s">
        <v>18</v>
      </c>
      <c r="R22" s="56">
        <v>2190</v>
      </c>
      <c r="S22" s="68"/>
      <c r="T22" s="20">
        <v>42874</v>
      </c>
      <c r="U22" s="21" t="s">
        <v>20</v>
      </c>
      <c r="V22" s="59">
        <v>2884</v>
      </c>
      <c r="W22" s="71"/>
      <c r="X22" s="20">
        <v>43239</v>
      </c>
      <c r="Y22" s="21" t="str">
        <f t="shared" si="0"/>
        <v>Sat</v>
      </c>
      <c r="Z22" s="59"/>
      <c r="AA22" s="71"/>
    </row>
    <row r="23" spans="1:27" x14ac:dyDescent="0.2">
      <c r="A23" s="35">
        <v>41049</v>
      </c>
      <c r="B23" s="36" t="s">
        <v>21</v>
      </c>
      <c r="C23" s="42">
        <v>1165</v>
      </c>
      <c r="D23" s="20">
        <v>41414</v>
      </c>
      <c r="E23" s="21" t="s">
        <v>22</v>
      </c>
      <c r="F23" s="47">
        <v>1751</v>
      </c>
      <c r="G23" s="71"/>
      <c r="H23" s="35">
        <v>41779</v>
      </c>
      <c r="I23" s="36" t="s">
        <v>23</v>
      </c>
      <c r="J23" s="57">
        <v>1649</v>
      </c>
      <c r="K23" s="68"/>
      <c r="L23" s="20">
        <v>42144</v>
      </c>
      <c r="M23" s="21" t="s">
        <v>24</v>
      </c>
      <c r="N23" s="58">
        <v>1864</v>
      </c>
      <c r="O23" s="71"/>
      <c r="P23" s="35">
        <v>42510</v>
      </c>
      <c r="Q23" s="36" t="s">
        <v>20</v>
      </c>
      <c r="R23" s="56">
        <v>2546</v>
      </c>
      <c r="S23" s="68"/>
      <c r="T23" s="20">
        <v>42875</v>
      </c>
      <c r="U23" s="21" t="s">
        <v>19</v>
      </c>
      <c r="V23" s="59">
        <v>3378</v>
      </c>
      <c r="W23" s="71"/>
      <c r="X23" s="20">
        <v>43240</v>
      </c>
      <c r="Y23" s="21" t="str">
        <f t="shared" si="0"/>
        <v>Sun</v>
      </c>
      <c r="Z23" s="59"/>
      <c r="AA23" s="71"/>
    </row>
    <row r="24" spans="1:27" x14ac:dyDescent="0.2">
      <c r="A24" s="35">
        <v>41050</v>
      </c>
      <c r="B24" s="36" t="s">
        <v>22</v>
      </c>
      <c r="C24" s="42">
        <v>1534</v>
      </c>
      <c r="D24" s="20">
        <v>41415</v>
      </c>
      <c r="E24" s="21" t="s">
        <v>23</v>
      </c>
      <c r="F24" s="47">
        <v>1738</v>
      </c>
      <c r="G24" s="71"/>
      <c r="H24" s="35">
        <v>41780</v>
      </c>
      <c r="I24" s="36" t="s">
        <v>24</v>
      </c>
      <c r="J24" s="57">
        <v>1730</v>
      </c>
      <c r="K24" s="68"/>
      <c r="L24" s="20">
        <v>42145</v>
      </c>
      <c r="M24" s="21" t="s">
        <v>18</v>
      </c>
      <c r="N24" s="58">
        <v>2058</v>
      </c>
      <c r="O24" s="71"/>
      <c r="P24" s="35">
        <v>42511</v>
      </c>
      <c r="Q24" s="36" t="s">
        <v>19</v>
      </c>
      <c r="R24" s="56">
        <v>3050</v>
      </c>
      <c r="S24" s="68"/>
      <c r="T24" s="20">
        <v>42876</v>
      </c>
      <c r="U24" s="21" t="s">
        <v>21</v>
      </c>
      <c r="V24" s="59">
        <v>1393</v>
      </c>
      <c r="W24" s="71"/>
      <c r="X24" s="20">
        <v>43241</v>
      </c>
      <c r="Y24" s="21" t="str">
        <f t="shared" si="0"/>
        <v>Mon</v>
      </c>
      <c r="Z24" s="59"/>
      <c r="AA24" s="71"/>
    </row>
    <row r="25" spans="1:27" x14ac:dyDescent="0.2">
      <c r="A25" s="35">
        <v>41051</v>
      </c>
      <c r="B25" s="36" t="s">
        <v>23</v>
      </c>
      <c r="C25" s="42">
        <v>1519</v>
      </c>
      <c r="D25" s="20">
        <v>41416</v>
      </c>
      <c r="E25" s="21" t="s">
        <v>24</v>
      </c>
      <c r="F25" s="47">
        <v>1833</v>
      </c>
      <c r="G25" s="71"/>
      <c r="H25" s="35">
        <v>41781</v>
      </c>
      <c r="I25" s="36" t="s">
        <v>18</v>
      </c>
      <c r="J25" s="57">
        <v>1866</v>
      </c>
      <c r="K25" s="68"/>
      <c r="L25" s="20">
        <v>42146</v>
      </c>
      <c r="M25" s="21" t="s">
        <v>20</v>
      </c>
      <c r="N25" s="58">
        <v>2499</v>
      </c>
      <c r="O25" s="71"/>
      <c r="P25" s="35">
        <v>42512</v>
      </c>
      <c r="Q25" s="36" t="s">
        <v>21</v>
      </c>
      <c r="R25" s="56">
        <v>1219</v>
      </c>
      <c r="S25" s="68"/>
      <c r="T25" s="20">
        <v>42877</v>
      </c>
      <c r="U25" s="21" t="s">
        <v>22</v>
      </c>
      <c r="V25" s="59">
        <v>2249</v>
      </c>
      <c r="W25" s="71"/>
      <c r="X25" s="20">
        <v>43242</v>
      </c>
      <c r="Y25" s="21" t="str">
        <f t="shared" si="0"/>
        <v>Tue</v>
      </c>
      <c r="Z25" s="59"/>
      <c r="AA25" s="71"/>
    </row>
    <row r="26" spans="1:27" x14ac:dyDescent="0.2">
      <c r="A26" s="35">
        <v>41052</v>
      </c>
      <c r="B26" s="36" t="s">
        <v>24</v>
      </c>
      <c r="C26" s="42">
        <v>1579</v>
      </c>
      <c r="D26" s="20">
        <v>41417</v>
      </c>
      <c r="E26" s="21" t="s">
        <v>18</v>
      </c>
      <c r="F26" s="47">
        <v>1962</v>
      </c>
      <c r="G26" s="71"/>
      <c r="H26" s="35">
        <v>41782</v>
      </c>
      <c r="I26" s="36" t="s">
        <v>20</v>
      </c>
      <c r="J26" s="57">
        <v>2320</v>
      </c>
      <c r="K26" s="68"/>
      <c r="L26" s="20">
        <v>42147</v>
      </c>
      <c r="M26" s="21" t="s">
        <v>19</v>
      </c>
      <c r="N26" s="58">
        <v>2122</v>
      </c>
      <c r="O26" s="71"/>
      <c r="P26" s="35">
        <v>42513</v>
      </c>
      <c r="Q26" s="36" t="s">
        <v>22</v>
      </c>
      <c r="R26" s="56">
        <v>1945</v>
      </c>
      <c r="S26" s="68"/>
      <c r="T26" s="20">
        <v>42878</v>
      </c>
      <c r="U26" s="21" t="s">
        <v>23</v>
      </c>
      <c r="V26" s="59">
        <v>2225</v>
      </c>
      <c r="W26" s="71"/>
      <c r="X26" s="20">
        <v>43243</v>
      </c>
      <c r="Y26" s="21" t="str">
        <f t="shared" si="0"/>
        <v>Wed</v>
      </c>
      <c r="Z26" s="59"/>
      <c r="AA26" s="71"/>
    </row>
    <row r="27" spans="1:27" x14ac:dyDescent="0.2">
      <c r="A27" s="35">
        <v>41053</v>
      </c>
      <c r="B27" s="36" t="s">
        <v>18</v>
      </c>
      <c r="C27" s="42">
        <v>1722</v>
      </c>
      <c r="D27" s="20">
        <v>41418</v>
      </c>
      <c r="E27" s="21" t="s">
        <v>20</v>
      </c>
      <c r="F27" s="47">
        <v>2331</v>
      </c>
      <c r="G27" s="71"/>
      <c r="H27" s="35">
        <v>41783</v>
      </c>
      <c r="I27" s="36" t="s">
        <v>19</v>
      </c>
      <c r="J27" s="57">
        <v>2119</v>
      </c>
      <c r="K27" s="68"/>
      <c r="L27" s="20">
        <v>42148</v>
      </c>
      <c r="M27" s="21" t="s">
        <v>21</v>
      </c>
      <c r="N27" s="58">
        <v>750</v>
      </c>
      <c r="O27" s="71"/>
      <c r="P27" s="35">
        <v>42514</v>
      </c>
      <c r="Q27" s="36" t="s">
        <v>23</v>
      </c>
      <c r="R27" s="56">
        <v>1896</v>
      </c>
      <c r="S27" s="68"/>
      <c r="T27" s="20">
        <v>42879</v>
      </c>
      <c r="U27" s="21" t="s">
        <v>24</v>
      </c>
      <c r="V27" s="59">
        <v>2361</v>
      </c>
      <c r="W27" s="71"/>
      <c r="X27" s="20">
        <v>43244</v>
      </c>
      <c r="Y27" s="21" t="str">
        <f t="shared" si="0"/>
        <v>Thu</v>
      </c>
      <c r="Z27" s="59"/>
      <c r="AA27" s="71"/>
    </row>
    <row r="28" spans="1:27" x14ac:dyDescent="0.2">
      <c r="A28" s="35">
        <v>41054</v>
      </c>
      <c r="B28" s="36" t="s">
        <v>20</v>
      </c>
      <c r="C28" s="42">
        <v>2018</v>
      </c>
      <c r="D28" s="20">
        <v>41419</v>
      </c>
      <c r="E28" s="21" t="s">
        <v>19</v>
      </c>
      <c r="F28" s="47">
        <v>2377</v>
      </c>
      <c r="G28" s="71"/>
      <c r="H28" s="35">
        <v>41784</v>
      </c>
      <c r="I28" s="36" t="s">
        <v>21</v>
      </c>
      <c r="J28" s="57">
        <v>853</v>
      </c>
      <c r="K28" s="68"/>
      <c r="L28" s="20">
        <v>42149</v>
      </c>
      <c r="M28" s="21" t="s">
        <v>22</v>
      </c>
      <c r="N28" s="58">
        <v>678</v>
      </c>
      <c r="O28" s="71"/>
      <c r="P28" s="35">
        <v>42515</v>
      </c>
      <c r="Q28" s="36" t="s">
        <v>24</v>
      </c>
      <c r="R28" s="56">
        <v>2013</v>
      </c>
      <c r="S28" s="68"/>
      <c r="T28" s="20">
        <v>42880</v>
      </c>
      <c r="U28" s="21" t="s">
        <v>18</v>
      </c>
      <c r="V28" s="59">
        <v>2587</v>
      </c>
      <c r="W28" s="71"/>
      <c r="X28" s="20">
        <v>43245</v>
      </c>
      <c r="Y28" s="21" t="str">
        <f t="shared" si="0"/>
        <v>Fri</v>
      </c>
      <c r="Z28" s="59"/>
      <c r="AA28" s="71"/>
    </row>
    <row r="29" spans="1:27" x14ac:dyDescent="0.2">
      <c r="A29" s="35">
        <v>41055</v>
      </c>
      <c r="B29" s="36" t="s">
        <v>19</v>
      </c>
      <c r="C29" s="42">
        <v>2118</v>
      </c>
      <c r="D29" s="20">
        <v>41420</v>
      </c>
      <c r="E29" s="21" t="s">
        <v>21</v>
      </c>
      <c r="F29" s="47">
        <v>839</v>
      </c>
      <c r="G29" s="71"/>
      <c r="H29" s="35">
        <v>41785</v>
      </c>
      <c r="I29" s="36" t="s">
        <v>22</v>
      </c>
      <c r="J29" s="57">
        <v>563</v>
      </c>
      <c r="K29" s="68"/>
      <c r="L29" s="20">
        <v>42150</v>
      </c>
      <c r="M29" s="21" t="s">
        <v>23</v>
      </c>
      <c r="N29" s="58">
        <v>1872</v>
      </c>
      <c r="O29" s="71"/>
      <c r="P29" s="35">
        <v>42516</v>
      </c>
      <c r="Q29" s="36" t="s">
        <v>18</v>
      </c>
      <c r="R29" s="56">
        <v>2111</v>
      </c>
      <c r="S29" s="68"/>
      <c r="T29" s="20">
        <v>42881</v>
      </c>
      <c r="U29" s="21" t="s">
        <v>20</v>
      </c>
      <c r="V29" s="59">
        <v>3036</v>
      </c>
      <c r="W29" s="71"/>
      <c r="X29" s="20">
        <v>43246</v>
      </c>
      <c r="Y29" s="21" t="str">
        <f t="shared" si="0"/>
        <v>Sat</v>
      </c>
      <c r="Z29" s="59"/>
      <c r="AA29" s="71"/>
    </row>
    <row r="30" spans="1:27" x14ac:dyDescent="0.2">
      <c r="A30" s="35">
        <v>41056</v>
      </c>
      <c r="B30" s="36" t="s">
        <v>21</v>
      </c>
      <c r="C30" s="42">
        <v>891</v>
      </c>
      <c r="D30" s="20">
        <v>41421</v>
      </c>
      <c r="E30" s="21" t="s">
        <v>22</v>
      </c>
      <c r="F30" s="47">
        <v>692</v>
      </c>
      <c r="G30" s="71"/>
      <c r="H30" s="35">
        <v>41786</v>
      </c>
      <c r="I30" s="36" t="s">
        <v>23</v>
      </c>
      <c r="J30" s="57">
        <v>1648</v>
      </c>
      <c r="K30" s="68"/>
      <c r="L30" s="20">
        <v>42151</v>
      </c>
      <c r="M30" s="21" t="s">
        <v>24</v>
      </c>
      <c r="N30" s="58">
        <v>1785</v>
      </c>
      <c r="O30" s="71"/>
      <c r="P30" s="35">
        <v>42517</v>
      </c>
      <c r="Q30" s="36" t="s">
        <v>20</v>
      </c>
      <c r="R30" s="56">
        <v>2733</v>
      </c>
      <c r="S30" s="68"/>
      <c r="T30" s="20">
        <v>42882</v>
      </c>
      <c r="U30" s="21" t="s">
        <v>19</v>
      </c>
      <c r="V30" s="59">
        <v>3262</v>
      </c>
      <c r="W30" s="71"/>
      <c r="X30" s="20">
        <v>43247</v>
      </c>
      <c r="Y30" s="21" t="str">
        <f t="shared" si="0"/>
        <v>Sun</v>
      </c>
      <c r="Z30" s="59"/>
      <c r="AA30" s="71"/>
    </row>
    <row r="31" spans="1:27" x14ac:dyDescent="0.2">
      <c r="A31" s="35">
        <v>41057</v>
      </c>
      <c r="B31" s="36" t="s">
        <v>22</v>
      </c>
      <c r="C31" s="42">
        <v>562</v>
      </c>
      <c r="D31" s="20">
        <v>41422</v>
      </c>
      <c r="E31" s="21" t="s">
        <v>23</v>
      </c>
      <c r="F31" s="47">
        <v>1707</v>
      </c>
      <c r="G31" s="71"/>
      <c r="H31" s="35">
        <v>41787</v>
      </c>
      <c r="I31" s="36" t="s">
        <v>24</v>
      </c>
      <c r="J31" s="57">
        <v>1572</v>
      </c>
      <c r="K31" s="68"/>
      <c r="L31" s="20">
        <v>42152</v>
      </c>
      <c r="M31" s="21" t="s">
        <v>18</v>
      </c>
      <c r="N31" s="58">
        <v>1875</v>
      </c>
      <c r="O31" s="71"/>
      <c r="P31" s="35">
        <v>42518</v>
      </c>
      <c r="Q31" s="36" t="s">
        <v>19</v>
      </c>
      <c r="R31" s="56">
        <v>2900</v>
      </c>
      <c r="S31" s="68"/>
      <c r="T31" s="20">
        <v>42883</v>
      </c>
      <c r="U31" s="21" t="s">
        <v>21</v>
      </c>
      <c r="V31" s="59">
        <v>1482</v>
      </c>
      <c r="W31" s="71"/>
      <c r="X31" s="20">
        <v>43248</v>
      </c>
      <c r="Y31" s="21" t="str">
        <f t="shared" si="0"/>
        <v>Mon</v>
      </c>
      <c r="Z31" s="59"/>
      <c r="AA31" s="71"/>
    </row>
    <row r="32" spans="1:27" x14ac:dyDescent="0.2">
      <c r="A32" s="35">
        <v>41058</v>
      </c>
      <c r="B32" s="36" t="s">
        <v>23</v>
      </c>
      <c r="C32" s="42">
        <v>1583</v>
      </c>
      <c r="D32" s="20">
        <v>41423</v>
      </c>
      <c r="E32" s="21" t="s">
        <v>24</v>
      </c>
      <c r="F32" s="47">
        <v>1714</v>
      </c>
      <c r="G32" s="84"/>
      <c r="H32" s="35">
        <v>41788</v>
      </c>
      <c r="I32" s="36" t="s">
        <v>18</v>
      </c>
      <c r="J32" s="57">
        <v>1722</v>
      </c>
      <c r="K32" s="68"/>
      <c r="L32" s="20">
        <v>42153</v>
      </c>
      <c r="M32" s="21" t="s">
        <v>20</v>
      </c>
      <c r="N32" s="58">
        <v>2479</v>
      </c>
      <c r="O32" s="71"/>
      <c r="P32" s="35">
        <v>42519</v>
      </c>
      <c r="Q32" s="36" t="s">
        <v>21</v>
      </c>
      <c r="R32" s="56">
        <v>1275</v>
      </c>
      <c r="S32" s="68"/>
      <c r="T32" s="20">
        <v>42884</v>
      </c>
      <c r="U32" s="21" t="s">
        <v>22</v>
      </c>
      <c r="V32" s="122">
        <v>971</v>
      </c>
      <c r="W32" s="84"/>
      <c r="X32" s="20">
        <v>43249</v>
      </c>
      <c r="Y32" s="21" t="str">
        <f t="shared" si="0"/>
        <v>Tue</v>
      </c>
      <c r="Z32" s="122"/>
      <c r="AA32" s="84"/>
    </row>
    <row r="33" spans="1:27" x14ac:dyDescent="0.2">
      <c r="A33" s="35">
        <v>41059</v>
      </c>
      <c r="B33" s="36" t="s">
        <v>24</v>
      </c>
      <c r="C33" s="42">
        <v>1484</v>
      </c>
      <c r="D33" s="20">
        <v>41424</v>
      </c>
      <c r="E33" s="21" t="s">
        <v>18</v>
      </c>
      <c r="F33" s="47">
        <v>1998</v>
      </c>
      <c r="G33" s="84"/>
      <c r="H33" s="35">
        <v>41789</v>
      </c>
      <c r="I33" s="36" t="s">
        <v>20</v>
      </c>
      <c r="J33" s="57">
        <v>2405</v>
      </c>
      <c r="K33" s="68"/>
      <c r="L33" s="20">
        <v>42154</v>
      </c>
      <c r="M33" s="21" t="s">
        <v>19</v>
      </c>
      <c r="N33" s="58">
        <v>2678</v>
      </c>
      <c r="O33" s="71"/>
      <c r="P33" s="35">
        <v>42520</v>
      </c>
      <c r="Q33" s="36" t="s">
        <v>22</v>
      </c>
      <c r="R33" s="56">
        <v>869</v>
      </c>
      <c r="S33" s="68"/>
      <c r="T33" s="20">
        <v>42885</v>
      </c>
      <c r="U33" s="21" t="s">
        <v>23</v>
      </c>
      <c r="V33" s="122">
        <v>2177</v>
      </c>
      <c r="W33" s="84"/>
      <c r="X33" s="20">
        <v>43250</v>
      </c>
      <c r="Y33" s="21" t="str">
        <f t="shared" si="0"/>
        <v>Wed</v>
      </c>
      <c r="Z33" s="122"/>
      <c r="AA33" s="84"/>
    </row>
    <row r="34" spans="1:27" x14ac:dyDescent="0.2">
      <c r="A34" s="35">
        <v>41060</v>
      </c>
      <c r="B34" s="36" t="s">
        <v>18</v>
      </c>
      <c r="C34" s="42">
        <v>1707</v>
      </c>
      <c r="D34" s="20">
        <v>41425</v>
      </c>
      <c r="E34" s="21" t="s">
        <v>20</v>
      </c>
      <c r="F34" s="47">
        <v>2418</v>
      </c>
      <c r="G34" s="84"/>
      <c r="H34" s="35">
        <v>41790</v>
      </c>
      <c r="I34" s="36" t="s">
        <v>19</v>
      </c>
      <c r="J34" s="57">
        <v>2364</v>
      </c>
      <c r="K34" s="68"/>
      <c r="L34" s="20">
        <v>42155</v>
      </c>
      <c r="M34" s="21" t="s">
        <v>21</v>
      </c>
      <c r="N34" s="58">
        <v>1123</v>
      </c>
      <c r="O34" s="71"/>
      <c r="P34" s="35">
        <v>42521</v>
      </c>
      <c r="Q34" s="36" t="s">
        <v>23</v>
      </c>
      <c r="R34" s="56">
        <v>2000</v>
      </c>
      <c r="S34" s="68"/>
      <c r="T34" s="20">
        <v>42886</v>
      </c>
      <c r="U34" s="21" t="s">
        <v>24</v>
      </c>
      <c r="V34" s="53">
        <v>2197</v>
      </c>
      <c r="W34" s="84"/>
      <c r="X34" s="20">
        <v>43251</v>
      </c>
      <c r="Y34" s="21" t="str">
        <f t="shared" si="0"/>
        <v>Thu</v>
      </c>
      <c r="Z34" s="53"/>
      <c r="AA34" s="84"/>
    </row>
    <row r="35" spans="1:27" x14ac:dyDescent="0.2">
      <c r="A35" s="74"/>
      <c r="B35" s="38"/>
      <c r="C35" s="77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7" t="s">
        <v>13</v>
      </c>
      <c r="B36" s="228"/>
      <c r="C36" s="105">
        <f>SUM(C4:C34)</f>
        <v>52614</v>
      </c>
      <c r="D36" s="225" t="s">
        <v>13</v>
      </c>
      <c r="E36" s="226"/>
      <c r="F36" s="43">
        <f>SUM(F4:F34)</f>
        <v>60132</v>
      </c>
      <c r="G36" s="71">
        <f>SUM((F36/C36)-1)</f>
        <v>0.14288972516820619</v>
      </c>
      <c r="H36" s="227" t="s">
        <v>13</v>
      </c>
      <c r="I36" s="228"/>
      <c r="J36" s="54">
        <f>SUM(J4:J34)</f>
        <v>54902</v>
      </c>
      <c r="K36" s="68">
        <f>SUM((J36/F36)-1)</f>
        <v>-8.6975320960553493E-2</v>
      </c>
      <c r="L36" s="229" t="s">
        <v>13</v>
      </c>
      <c r="M36" s="230"/>
      <c r="N36" s="90">
        <f>SUM(N4:N34)</f>
        <v>59246</v>
      </c>
      <c r="O36" s="71">
        <f>SUM((N36/J36)-1)</f>
        <v>7.9122800626570955E-2</v>
      </c>
      <c r="P36" s="227" t="s">
        <v>13</v>
      </c>
      <c r="Q36" s="228"/>
      <c r="R36" s="54">
        <f>SUM(R4:R34)</f>
        <v>63400</v>
      </c>
      <c r="S36" s="68">
        <f>SUM((R36/N36)-1)</f>
        <v>7.0114438105526089E-2</v>
      </c>
      <c r="T36" s="229" t="s">
        <v>13</v>
      </c>
      <c r="U36" s="230"/>
      <c r="V36" s="90">
        <f>SUM(V4:V34)</f>
        <v>73166</v>
      </c>
      <c r="W36" s="84">
        <f>SUM((V36/R36)-1)</f>
        <v>0.15403785488958999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16" t="s">
        <v>32</v>
      </c>
      <c r="B37" s="217"/>
      <c r="C37" s="89">
        <f>AVERAGE(C4:C34)</f>
        <v>1697.2258064516129</v>
      </c>
      <c r="D37" s="236" t="s">
        <v>32</v>
      </c>
      <c r="E37" s="237"/>
      <c r="F37" s="72">
        <f>AVERAGE(F4:F34)</f>
        <v>1939.741935483871</v>
      </c>
      <c r="G37" s="75"/>
      <c r="H37" s="216" t="s">
        <v>32</v>
      </c>
      <c r="I37" s="217"/>
      <c r="J37" s="70">
        <f>AVERAGE(J4:J34)</f>
        <v>1771.0322580645161</v>
      </c>
      <c r="K37" s="73"/>
      <c r="L37" s="218" t="s">
        <v>32</v>
      </c>
      <c r="M37" s="219"/>
      <c r="N37" s="88">
        <f>AVERAGE(N4:N34)</f>
        <v>1911.1612903225807</v>
      </c>
      <c r="O37" s="75"/>
      <c r="P37" s="216" t="s">
        <v>32</v>
      </c>
      <c r="Q37" s="217"/>
      <c r="R37" s="70">
        <f>AVERAGE(R4:R34)</f>
        <v>2045.1612903225807</v>
      </c>
      <c r="S37" s="73">
        <f>SUM((R37/N37)-1)</f>
        <v>7.0114438105526089E-2</v>
      </c>
      <c r="T37" s="218" t="s">
        <v>32</v>
      </c>
      <c r="U37" s="219"/>
      <c r="V37" s="88">
        <f>AVERAGE(V4:V34)</f>
        <v>2360.1935483870966</v>
      </c>
      <c r="W37" s="83"/>
      <c r="X37" s="218" t="s">
        <v>32</v>
      </c>
      <c r="Y37" s="219"/>
      <c r="Z37" s="88" t="e">
        <f>AVERAGE(Z4:Z34)</f>
        <v>#DIV/0!</v>
      </c>
      <c r="AA37" s="83"/>
    </row>
  </sheetData>
  <customSheetViews>
    <customSheetView guid="{6828C9CD-F0DF-4095-BFAF-9186B4B82A2A}">
      <selection activeCell="S37" sqref="S37"/>
      <pageMargins left="0.7" right="0.7" top="0.75" bottom="0.75" header="0.3" footer="0.3"/>
    </customSheetView>
  </customSheetViews>
  <mergeCells count="22">
    <mergeCell ref="X2:Z2"/>
    <mergeCell ref="X36:Y36"/>
    <mergeCell ref="X37:Y37"/>
    <mergeCell ref="A1:W1"/>
    <mergeCell ref="L2:N2"/>
    <mergeCell ref="P2:R2"/>
    <mergeCell ref="T2:V2"/>
    <mergeCell ref="L36:M36"/>
    <mergeCell ref="P36:Q36"/>
    <mergeCell ref="T36:U36"/>
    <mergeCell ref="A2:C2"/>
    <mergeCell ref="D2:F2"/>
    <mergeCell ref="A36:B36"/>
    <mergeCell ref="D36:E36"/>
    <mergeCell ref="H2:J2"/>
    <mergeCell ref="H36:I36"/>
    <mergeCell ref="A37:B37"/>
    <mergeCell ref="D37:E37"/>
    <mergeCell ref="L37:M37"/>
    <mergeCell ref="P37:Q37"/>
    <mergeCell ref="T37:U37"/>
    <mergeCell ref="H37:I37"/>
  </mergeCells>
  <conditionalFormatting sqref="W36:W37">
    <cfRule type="cellIs" dxfId="75" priority="3" operator="greaterThan">
      <formula>0</formula>
    </cfRule>
  </conditionalFormatting>
  <conditionalFormatting sqref="W4:W34">
    <cfRule type="cellIs" dxfId="74" priority="7" operator="greaterThan">
      <formula>0</formula>
    </cfRule>
  </conditionalFormatting>
  <conditionalFormatting sqref="S36:S37">
    <cfRule type="cellIs" dxfId="73" priority="4" operator="greaterThan">
      <formula>0</formula>
    </cfRule>
  </conditionalFormatting>
  <conditionalFormatting sqref="K36:K37">
    <cfRule type="cellIs" dxfId="72" priority="6" operator="greaterThan">
      <formula>0</formula>
    </cfRule>
  </conditionalFormatting>
  <conditionalFormatting sqref="G4:G34 G36:G37 K4:K34">
    <cfRule type="cellIs" dxfId="71" priority="10" operator="greaterThan">
      <formula>0</formula>
    </cfRule>
  </conditionalFormatting>
  <conditionalFormatting sqref="O4:O34">
    <cfRule type="cellIs" dxfId="70" priority="9" operator="greaterThan">
      <formula>0</formula>
    </cfRule>
  </conditionalFormatting>
  <conditionalFormatting sqref="S4:S34">
    <cfRule type="cellIs" dxfId="69" priority="8" operator="greaterThan">
      <formula>0</formula>
    </cfRule>
  </conditionalFormatting>
  <conditionalFormatting sqref="O36:O37">
    <cfRule type="cellIs" dxfId="68" priority="5" operator="greaterThan">
      <formula>0</formula>
    </cfRule>
  </conditionalFormatting>
  <conditionalFormatting sqref="AA36:AA37">
    <cfRule type="cellIs" dxfId="67" priority="1" operator="greaterThan">
      <formula>0</formula>
    </cfRule>
  </conditionalFormatting>
  <conditionalFormatting sqref="AA4:AA34">
    <cfRule type="cellIs" dxfId="66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K1" workbookViewId="0">
      <selection activeCell="S15" sqref="S15"/>
    </sheetView>
  </sheetViews>
  <sheetFormatPr defaultColWidth="10" defaultRowHeight="12.75" x14ac:dyDescent="0.2"/>
  <sheetData>
    <row r="1" spans="1:27" ht="13.5" thickBot="1" x14ac:dyDescent="0.25">
      <c r="A1" s="239" t="s">
        <v>29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41061</v>
      </c>
      <c r="B4" s="36" t="s">
        <v>20</v>
      </c>
      <c r="C4" s="39">
        <v>2462</v>
      </c>
      <c r="D4" s="20">
        <v>41426</v>
      </c>
      <c r="E4" s="21" t="s">
        <v>19</v>
      </c>
      <c r="F4" s="82">
        <v>2914</v>
      </c>
      <c r="G4" s="71"/>
      <c r="H4" s="35">
        <v>41791</v>
      </c>
      <c r="I4" s="36" t="s">
        <v>21</v>
      </c>
      <c r="J4" s="56">
        <v>904</v>
      </c>
      <c r="K4" s="68"/>
      <c r="L4" s="20">
        <v>42156</v>
      </c>
      <c r="M4" s="21" t="s">
        <v>22</v>
      </c>
      <c r="N4" s="58">
        <v>1969</v>
      </c>
      <c r="O4" s="71"/>
      <c r="P4" s="35">
        <v>42522</v>
      </c>
      <c r="Q4" s="36" t="s">
        <v>24</v>
      </c>
      <c r="R4" s="56">
        <v>1955</v>
      </c>
      <c r="S4" s="68"/>
      <c r="T4" s="20">
        <v>42887</v>
      </c>
      <c r="U4" s="21" t="s">
        <v>18</v>
      </c>
      <c r="V4" s="58">
        <v>2542</v>
      </c>
      <c r="W4" s="71"/>
      <c r="X4" s="20">
        <v>43252</v>
      </c>
      <c r="Y4" s="21" t="str">
        <f>TEXT(X4,"ddd")</f>
        <v>Fri</v>
      </c>
      <c r="Z4" s="58"/>
      <c r="AA4" s="71"/>
    </row>
    <row r="5" spans="1:27" x14ac:dyDescent="0.2">
      <c r="A5" s="35">
        <v>41062</v>
      </c>
      <c r="B5" s="36" t="s">
        <v>19</v>
      </c>
      <c r="C5" s="39">
        <v>2774</v>
      </c>
      <c r="D5" s="20">
        <v>41427</v>
      </c>
      <c r="E5" s="21" t="s">
        <v>21</v>
      </c>
      <c r="F5" s="82">
        <v>1140</v>
      </c>
      <c r="G5" s="71"/>
      <c r="H5" s="35">
        <v>41792</v>
      </c>
      <c r="I5" s="36" t="s">
        <v>22</v>
      </c>
      <c r="J5" s="56">
        <v>1649</v>
      </c>
      <c r="K5" s="68"/>
      <c r="L5" s="20">
        <v>42157</v>
      </c>
      <c r="M5" s="21" t="s">
        <v>23</v>
      </c>
      <c r="N5" s="58">
        <v>1847</v>
      </c>
      <c r="O5" s="71"/>
      <c r="P5" s="35">
        <v>42523</v>
      </c>
      <c r="Q5" s="36" t="s">
        <v>18</v>
      </c>
      <c r="R5" s="56">
        <v>2103</v>
      </c>
      <c r="S5" s="68"/>
      <c r="T5" s="20">
        <v>42888</v>
      </c>
      <c r="U5" s="21" t="s">
        <v>20</v>
      </c>
      <c r="V5" s="58">
        <v>3150</v>
      </c>
      <c r="W5" s="71"/>
      <c r="X5" s="20">
        <v>43253</v>
      </c>
      <c r="Y5" s="21" t="str">
        <f t="shared" ref="Y5:Y33" si="0">TEXT(X5,"ddd")</f>
        <v>Sat</v>
      </c>
      <c r="Z5" s="58"/>
      <c r="AA5" s="71"/>
    </row>
    <row r="6" spans="1:27" x14ac:dyDescent="0.2">
      <c r="A6" s="35">
        <v>41063</v>
      </c>
      <c r="B6" s="36" t="s">
        <v>21</v>
      </c>
      <c r="C6" s="39">
        <v>1176</v>
      </c>
      <c r="D6" s="20">
        <v>41428</v>
      </c>
      <c r="E6" s="21" t="s">
        <v>22</v>
      </c>
      <c r="F6" s="82">
        <v>1948</v>
      </c>
      <c r="G6" s="71"/>
      <c r="H6" s="35">
        <v>41793</v>
      </c>
      <c r="I6" s="36" t="s">
        <v>23</v>
      </c>
      <c r="J6" s="56">
        <v>1944</v>
      </c>
      <c r="K6" s="68"/>
      <c r="L6" s="20">
        <v>42158</v>
      </c>
      <c r="M6" s="21" t="s">
        <v>24</v>
      </c>
      <c r="N6" s="58">
        <v>1937</v>
      </c>
      <c r="O6" s="71"/>
      <c r="P6" s="35">
        <v>42524</v>
      </c>
      <c r="Q6" s="36" t="s">
        <v>20</v>
      </c>
      <c r="R6" s="56">
        <v>2688</v>
      </c>
      <c r="S6" s="68"/>
      <c r="T6" s="20">
        <v>42889</v>
      </c>
      <c r="U6" s="21" t="s">
        <v>19</v>
      </c>
      <c r="V6" s="58">
        <v>3439</v>
      </c>
      <c r="W6" s="71"/>
      <c r="X6" s="20">
        <v>43254</v>
      </c>
      <c r="Y6" s="21" t="str">
        <f t="shared" si="0"/>
        <v>Sun</v>
      </c>
      <c r="Z6" s="58"/>
      <c r="AA6" s="71"/>
    </row>
    <row r="7" spans="1:27" x14ac:dyDescent="0.2">
      <c r="A7" s="35">
        <v>41064</v>
      </c>
      <c r="B7" s="36" t="s">
        <v>22</v>
      </c>
      <c r="C7" s="39">
        <v>1789</v>
      </c>
      <c r="D7" s="20">
        <v>41429</v>
      </c>
      <c r="E7" s="21" t="s">
        <v>23</v>
      </c>
      <c r="F7" s="82">
        <v>1791</v>
      </c>
      <c r="G7" s="71"/>
      <c r="H7" s="35">
        <v>41794</v>
      </c>
      <c r="I7" s="36" t="s">
        <v>24</v>
      </c>
      <c r="J7" s="56">
        <v>1830</v>
      </c>
      <c r="K7" s="68"/>
      <c r="L7" s="20">
        <v>42159</v>
      </c>
      <c r="M7" s="21" t="s">
        <v>18</v>
      </c>
      <c r="N7" s="58">
        <v>2088</v>
      </c>
      <c r="O7" s="71"/>
      <c r="P7" s="35">
        <v>42525</v>
      </c>
      <c r="Q7" s="36" t="s">
        <v>19</v>
      </c>
      <c r="R7" s="56">
        <v>2878</v>
      </c>
      <c r="S7" s="68"/>
      <c r="T7" s="20">
        <v>42890</v>
      </c>
      <c r="U7" s="21" t="s">
        <v>21</v>
      </c>
      <c r="V7" s="58">
        <v>1452</v>
      </c>
      <c r="W7" s="71"/>
      <c r="X7" s="20">
        <v>43255</v>
      </c>
      <c r="Y7" s="21" t="str">
        <f t="shared" si="0"/>
        <v>Mon</v>
      </c>
      <c r="Z7" s="58"/>
      <c r="AA7" s="71"/>
    </row>
    <row r="8" spans="1:27" x14ac:dyDescent="0.2">
      <c r="A8" s="35">
        <v>41065</v>
      </c>
      <c r="B8" s="36" t="s">
        <v>23</v>
      </c>
      <c r="C8" s="39">
        <v>1741</v>
      </c>
      <c r="D8" s="20">
        <v>41430</v>
      </c>
      <c r="E8" s="21" t="s">
        <v>24</v>
      </c>
      <c r="F8" s="82">
        <v>1808</v>
      </c>
      <c r="G8" s="71"/>
      <c r="H8" s="35">
        <v>41795</v>
      </c>
      <c r="I8" s="36" t="s">
        <v>18</v>
      </c>
      <c r="J8" s="56">
        <v>1818</v>
      </c>
      <c r="K8" s="68"/>
      <c r="L8" s="20">
        <v>42160</v>
      </c>
      <c r="M8" s="21" t="s">
        <v>20</v>
      </c>
      <c r="N8" s="58">
        <v>2481</v>
      </c>
      <c r="O8" s="71"/>
      <c r="P8" s="35">
        <v>42526</v>
      </c>
      <c r="Q8" s="36" t="s">
        <v>21</v>
      </c>
      <c r="R8" s="56">
        <v>1090</v>
      </c>
      <c r="S8" s="68"/>
      <c r="T8" s="20">
        <v>42891</v>
      </c>
      <c r="U8" s="21" t="s">
        <v>22</v>
      </c>
      <c r="V8" s="58">
        <v>2453</v>
      </c>
      <c r="W8" s="71"/>
      <c r="X8" s="20">
        <v>43256</v>
      </c>
      <c r="Y8" s="21" t="str">
        <f t="shared" si="0"/>
        <v>Tue</v>
      </c>
      <c r="Z8" s="58"/>
      <c r="AA8" s="71"/>
    </row>
    <row r="9" spans="1:27" x14ac:dyDescent="0.2">
      <c r="A9" s="35">
        <v>41066</v>
      </c>
      <c r="B9" s="36" t="s">
        <v>24</v>
      </c>
      <c r="C9" s="39">
        <v>1719</v>
      </c>
      <c r="D9" s="20">
        <v>41431</v>
      </c>
      <c r="E9" s="21" t="s">
        <v>18</v>
      </c>
      <c r="F9" s="82">
        <v>2013</v>
      </c>
      <c r="G9" s="71"/>
      <c r="H9" s="35">
        <v>41796</v>
      </c>
      <c r="I9" s="36" t="s">
        <v>20</v>
      </c>
      <c r="J9" s="56">
        <v>2240</v>
      </c>
      <c r="K9" s="68"/>
      <c r="L9" s="20">
        <v>42161</v>
      </c>
      <c r="M9" s="21" t="s">
        <v>19</v>
      </c>
      <c r="N9" s="58">
        <v>2721</v>
      </c>
      <c r="O9" s="71"/>
      <c r="P9" s="35">
        <v>42527</v>
      </c>
      <c r="Q9" s="36" t="s">
        <v>22</v>
      </c>
      <c r="R9" s="56">
        <v>1988</v>
      </c>
      <c r="S9" s="68"/>
      <c r="T9" s="20">
        <v>42892</v>
      </c>
      <c r="U9" s="21" t="s">
        <v>23</v>
      </c>
      <c r="V9" s="58">
        <v>2347</v>
      </c>
      <c r="W9" s="71"/>
      <c r="X9" s="20">
        <v>43257</v>
      </c>
      <c r="Y9" s="21" t="str">
        <f t="shared" si="0"/>
        <v>Wed</v>
      </c>
      <c r="Z9" s="58"/>
      <c r="AA9" s="71"/>
    </row>
    <row r="10" spans="1:27" x14ac:dyDescent="0.2">
      <c r="A10" s="35">
        <v>41067</v>
      </c>
      <c r="B10" s="36" t="s">
        <v>18</v>
      </c>
      <c r="C10" s="39">
        <v>1734</v>
      </c>
      <c r="D10" s="20">
        <v>41432</v>
      </c>
      <c r="E10" s="21" t="s">
        <v>20</v>
      </c>
      <c r="F10" s="82">
        <v>2276</v>
      </c>
      <c r="G10" s="71"/>
      <c r="H10" s="35">
        <v>41797</v>
      </c>
      <c r="I10" s="36" t="s">
        <v>19</v>
      </c>
      <c r="J10" s="56">
        <v>2786</v>
      </c>
      <c r="K10" s="68"/>
      <c r="L10" s="20">
        <v>42162</v>
      </c>
      <c r="M10" s="21" t="s">
        <v>21</v>
      </c>
      <c r="N10" s="58">
        <v>1056</v>
      </c>
      <c r="O10" s="71"/>
      <c r="P10" s="35">
        <v>42528</v>
      </c>
      <c r="Q10" s="36" t="s">
        <v>23</v>
      </c>
      <c r="R10" s="56">
        <v>1878</v>
      </c>
      <c r="S10" s="68"/>
      <c r="T10" s="20">
        <v>42893</v>
      </c>
      <c r="U10" s="21" t="s">
        <v>24</v>
      </c>
      <c r="V10" s="58">
        <v>2343</v>
      </c>
      <c r="W10" s="71"/>
      <c r="X10" s="20">
        <v>43258</v>
      </c>
      <c r="Y10" s="21" t="str">
        <f t="shared" si="0"/>
        <v>Thu</v>
      </c>
      <c r="Z10" s="58"/>
      <c r="AA10" s="71"/>
    </row>
    <row r="11" spans="1:27" x14ac:dyDescent="0.2">
      <c r="A11" s="35">
        <v>41068</v>
      </c>
      <c r="B11" s="36" t="s">
        <v>20</v>
      </c>
      <c r="C11" s="39">
        <v>2145</v>
      </c>
      <c r="D11" s="20">
        <v>41433</v>
      </c>
      <c r="E11" s="21" t="s">
        <v>19</v>
      </c>
      <c r="F11" s="82">
        <v>2938</v>
      </c>
      <c r="G11" s="71"/>
      <c r="H11" s="35">
        <v>41798</v>
      </c>
      <c r="I11" s="36" t="s">
        <v>21</v>
      </c>
      <c r="J11" s="56">
        <v>1282</v>
      </c>
      <c r="K11" s="68"/>
      <c r="L11" s="20">
        <v>42163</v>
      </c>
      <c r="M11" s="21" t="s">
        <v>22</v>
      </c>
      <c r="N11" s="58">
        <v>1790</v>
      </c>
      <c r="O11" s="71"/>
      <c r="P11" s="35">
        <v>42529</v>
      </c>
      <c r="Q11" s="36" t="s">
        <v>24</v>
      </c>
      <c r="R11" s="56">
        <v>1890</v>
      </c>
      <c r="S11" s="68"/>
      <c r="T11" s="20">
        <v>42894</v>
      </c>
      <c r="U11" s="21" t="s">
        <v>18</v>
      </c>
      <c r="V11" s="58">
        <v>2453</v>
      </c>
      <c r="W11" s="71"/>
      <c r="X11" s="20">
        <v>43259</v>
      </c>
      <c r="Y11" s="21" t="str">
        <f t="shared" si="0"/>
        <v>Fri</v>
      </c>
      <c r="Z11" s="58"/>
      <c r="AA11" s="71"/>
    </row>
    <row r="12" spans="1:27" x14ac:dyDescent="0.2">
      <c r="A12" s="35">
        <v>41069</v>
      </c>
      <c r="B12" s="36" t="s">
        <v>19</v>
      </c>
      <c r="C12" s="39">
        <v>2317</v>
      </c>
      <c r="D12" s="20">
        <v>41434</v>
      </c>
      <c r="E12" s="21" t="s">
        <v>21</v>
      </c>
      <c r="F12" s="82">
        <v>1104</v>
      </c>
      <c r="G12" s="71"/>
      <c r="H12" s="35">
        <v>41799</v>
      </c>
      <c r="I12" s="36" t="s">
        <v>22</v>
      </c>
      <c r="J12" s="56">
        <v>1779</v>
      </c>
      <c r="K12" s="68"/>
      <c r="L12" s="20">
        <v>42164</v>
      </c>
      <c r="M12" s="21" t="s">
        <v>23</v>
      </c>
      <c r="N12" s="58">
        <v>1846</v>
      </c>
      <c r="O12" s="71"/>
      <c r="P12" s="35">
        <v>42530</v>
      </c>
      <c r="Q12" s="36" t="s">
        <v>18</v>
      </c>
      <c r="R12" s="56">
        <v>2089</v>
      </c>
      <c r="S12" s="68"/>
      <c r="T12" s="20">
        <v>42895</v>
      </c>
      <c r="U12" s="21" t="s">
        <v>20</v>
      </c>
      <c r="V12" s="58">
        <v>2951</v>
      </c>
      <c r="W12" s="71"/>
      <c r="X12" s="20">
        <v>43260</v>
      </c>
      <c r="Y12" s="21" t="str">
        <f t="shared" si="0"/>
        <v>Sat</v>
      </c>
      <c r="Z12" s="58"/>
      <c r="AA12" s="71"/>
    </row>
    <row r="13" spans="1:27" x14ac:dyDescent="0.2">
      <c r="A13" s="35">
        <v>41070</v>
      </c>
      <c r="B13" s="36" t="s">
        <v>21</v>
      </c>
      <c r="C13" s="39">
        <v>886</v>
      </c>
      <c r="D13" s="20">
        <v>41435</v>
      </c>
      <c r="E13" s="21" t="s">
        <v>22</v>
      </c>
      <c r="F13" s="82">
        <v>1697</v>
      </c>
      <c r="G13" s="71"/>
      <c r="H13" s="35">
        <v>41800</v>
      </c>
      <c r="I13" s="36" t="s">
        <v>23</v>
      </c>
      <c r="J13" s="56">
        <v>1672</v>
      </c>
      <c r="K13" s="68"/>
      <c r="L13" s="20">
        <v>42165</v>
      </c>
      <c r="M13" s="21" t="s">
        <v>24</v>
      </c>
      <c r="N13" s="58">
        <v>1822</v>
      </c>
      <c r="O13" s="71"/>
      <c r="P13" s="35">
        <v>42531</v>
      </c>
      <c r="Q13" s="36" t="s">
        <v>20</v>
      </c>
      <c r="R13" s="56">
        <v>2403</v>
      </c>
      <c r="S13" s="68"/>
      <c r="T13" s="20">
        <v>42896</v>
      </c>
      <c r="U13" s="21" t="s">
        <v>19</v>
      </c>
      <c r="V13" s="58">
        <v>3424</v>
      </c>
      <c r="W13" s="71"/>
      <c r="X13" s="20">
        <v>43261</v>
      </c>
      <c r="Y13" s="21" t="str">
        <f t="shared" si="0"/>
        <v>Sun</v>
      </c>
      <c r="Z13" s="58"/>
      <c r="AA13" s="71"/>
    </row>
    <row r="14" spans="1:27" x14ac:dyDescent="0.2">
      <c r="A14" s="35">
        <v>41071</v>
      </c>
      <c r="B14" s="36" t="s">
        <v>22</v>
      </c>
      <c r="C14" s="39">
        <v>1485</v>
      </c>
      <c r="D14" s="20">
        <v>41436</v>
      </c>
      <c r="E14" s="21" t="s">
        <v>23</v>
      </c>
      <c r="F14" s="82">
        <v>1749</v>
      </c>
      <c r="G14" s="71"/>
      <c r="H14" s="35">
        <v>41801</v>
      </c>
      <c r="I14" s="36" t="s">
        <v>24</v>
      </c>
      <c r="J14" s="56">
        <v>1764</v>
      </c>
      <c r="K14" s="68"/>
      <c r="L14" s="20">
        <v>42166</v>
      </c>
      <c r="M14" s="21" t="s">
        <v>18</v>
      </c>
      <c r="N14" s="58">
        <v>2160</v>
      </c>
      <c r="O14" s="71"/>
      <c r="P14" s="35">
        <v>42532</v>
      </c>
      <c r="Q14" s="36" t="s">
        <v>19</v>
      </c>
      <c r="R14" s="56">
        <v>3021</v>
      </c>
      <c r="S14" s="68"/>
      <c r="T14" s="20">
        <v>42897</v>
      </c>
      <c r="U14" s="21" t="s">
        <v>21</v>
      </c>
      <c r="V14" s="58">
        <v>1628</v>
      </c>
      <c r="W14" s="71"/>
      <c r="X14" s="20">
        <v>43262</v>
      </c>
      <c r="Y14" s="21" t="str">
        <f t="shared" si="0"/>
        <v>Mon</v>
      </c>
      <c r="Z14" s="58"/>
      <c r="AA14" s="71"/>
    </row>
    <row r="15" spans="1:27" x14ac:dyDescent="0.2">
      <c r="A15" s="35">
        <v>41072</v>
      </c>
      <c r="B15" s="36" t="s">
        <v>23</v>
      </c>
      <c r="C15" s="39">
        <v>1655</v>
      </c>
      <c r="D15" s="20">
        <v>41437</v>
      </c>
      <c r="E15" s="21" t="s">
        <v>24</v>
      </c>
      <c r="F15" s="82">
        <v>1777</v>
      </c>
      <c r="G15" s="71"/>
      <c r="H15" s="35">
        <v>41802</v>
      </c>
      <c r="I15" s="36" t="s">
        <v>18</v>
      </c>
      <c r="J15" s="57">
        <v>2055</v>
      </c>
      <c r="K15" s="68"/>
      <c r="L15" s="20">
        <v>42167</v>
      </c>
      <c r="M15" s="21" t="s">
        <v>20</v>
      </c>
      <c r="N15" s="58">
        <v>2463</v>
      </c>
      <c r="O15" s="71"/>
      <c r="P15" s="35">
        <v>42533</v>
      </c>
      <c r="Q15" s="36" t="s">
        <v>21</v>
      </c>
      <c r="R15" s="56">
        <v>2219</v>
      </c>
      <c r="S15" s="68"/>
      <c r="T15" s="20">
        <v>42898</v>
      </c>
      <c r="U15" s="21" t="s">
        <v>22</v>
      </c>
      <c r="V15" s="59">
        <v>2341</v>
      </c>
      <c r="W15" s="71"/>
      <c r="X15" s="20">
        <v>43263</v>
      </c>
      <c r="Y15" s="21" t="str">
        <f t="shared" si="0"/>
        <v>Tue</v>
      </c>
      <c r="Z15" s="59"/>
      <c r="AA15" s="71"/>
    </row>
    <row r="16" spans="1:27" x14ac:dyDescent="0.2">
      <c r="A16" s="35">
        <v>41073</v>
      </c>
      <c r="B16" s="36" t="s">
        <v>24</v>
      </c>
      <c r="C16" s="39">
        <v>1549</v>
      </c>
      <c r="D16" s="20">
        <v>41438</v>
      </c>
      <c r="E16" s="21" t="s">
        <v>18</v>
      </c>
      <c r="F16" s="82">
        <v>1912</v>
      </c>
      <c r="G16" s="71"/>
      <c r="H16" s="35">
        <v>41803</v>
      </c>
      <c r="I16" s="36" t="s">
        <v>20</v>
      </c>
      <c r="J16" s="57">
        <v>2556</v>
      </c>
      <c r="K16" s="68"/>
      <c r="L16" s="20">
        <v>42168</v>
      </c>
      <c r="M16" s="21" t="s">
        <v>19</v>
      </c>
      <c r="N16" s="58">
        <v>2519</v>
      </c>
      <c r="O16" s="71"/>
      <c r="P16" s="35">
        <v>42534</v>
      </c>
      <c r="Q16" s="36" t="s">
        <v>22</v>
      </c>
      <c r="R16" s="56">
        <v>3714</v>
      </c>
      <c r="S16" s="68"/>
      <c r="T16" s="20">
        <v>42899</v>
      </c>
      <c r="U16" s="21" t="s">
        <v>23</v>
      </c>
      <c r="V16" s="59">
        <v>2210</v>
      </c>
      <c r="W16" s="71"/>
      <c r="X16" s="20">
        <v>43264</v>
      </c>
      <c r="Y16" s="21" t="str">
        <f t="shared" si="0"/>
        <v>Wed</v>
      </c>
      <c r="Z16" s="59"/>
      <c r="AA16" s="71"/>
    </row>
    <row r="17" spans="1:27" x14ac:dyDescent="0.2">
      <c r="A17" s="35">
        <v>41074</v>
      </c>
      <c r="B17" s="36" t="s">
        <v>18</v>
      </c>
      <c r="C17" s="39">
        <v>1875</v>
      </c>
      <c r="D17" s="20">
        <v>41439</v>
      </c>
      <c r="E17" s="21" t="s">
        <v>20</v>
      </c>
      <c r="F17" s="82">
        <v>2275</v>
      </c>
      <c r="G17" s="71"/>
      <c r="H17" s="35">
        <v>41804</v>
      </c>
      <c r="I17" s="36" t="s">
        <v>19</v>
      </c>
      <c r="J17" s="57">
        <v>2539</v>
      </c>
      <c r="K17" s="68"/>
      <c r="L17" s="20">
        <v>42169</v>
      </c>
      <c r="M17" s="21" t="s">
        <v>21</v>
      </c>
      <c r="N17" s="58">
        <v>1029</v>
      </c>
      <c r="O17" s="71"/>
      <c r="P17" s="35">
        <v>42535</v>
      </c>
      <c r="Q17" s="36" t="s">
        <v>23</v>
      </c>
      <c r="R17" s="56">
        <v>3921</v>
      </c>
      <c r="S17" s="68"/>
      <c r="T17" s="20">
        <v>42900</v>
      </c>
      <c r="U17" s="21" t="s">
        <v>24</v>
      </c>
      <c r="V17" s="59">
        <v>2624</v>
      </c>
      <c r="W17" s="71"/>
      <c r="X17" s="20">
        <v>43265</v>
      </c>
      <c r="Y17" s="21" t="str">
        <f t="shared" si="0"/>
        <v>Thu</v>
      </c>
      <c r="Z17" s="59"/>
      <c r="AA17" s="71"/>
    </row>
    <row r="18" spans="1:27" x14ac:dyDescent="0.2">
      <c r="A18" s="35">
        <v>41075</v>
      </c>
      <c r="B18" s="36" t="s">
        <v>20</v>
      </c>
      <c r="C18" s="39">
        <v>2277</v>
      </c>
      <c r="D18" s="20">
        <v>41440</v>
      </c>
      <c r="E18" s="21" t="s">
        <v>19</v>
      </c>
      <c r="F18" s="82">
        <v>2774</v>
      </c>
      <c r="G18" s="71"/>
      <c r="H18" s="35">
        <v>41805</v>
      </c>
      <c r="I18" s="36" t="s">
        <v>21</v>
      </c>
      <c r="J18" s="57">
        <v>870</v>
      </c>
      <c r="K18" s="68"/>
      <c r="L18" s="20">
        <v>42170</v>
      </c>
      <c r="M18" s="21" t="s">
        <v>22</v>
      </c>
      <c r="N18" s="58">
        <v>1674</v>
      </c>
      <c r="O18" s="71"/>
      <c r="P18" s="35">
        <v>42536</v>
      </c>
      <c r="Q18" s="36" t="s">
        <v>24</v>
      </c>
      <c r="R18" s="56">
        <v>3956</v>
      </c>
      <c r="S18" s="68"/>
      <c r="T18" s="20">
        <v>42901</v>
      </c>
      <c r="U18" s="21" t="s">
        <v>18</v>
      </c>
      <c r="V18" s="59">
        <v>3089</v>
      </c>
      <c r="W18" s="71"/>
      <c r="X18" s="20">
        <v>43266</v>
      </c>
      <c r="Y18" s="21" t="str">
        <f t="shared" si="0"/>
        <v>Fri</v>
      </c>
      <c r="Z18" s="59"/>
      <c r="AA18" s="71"/>
    </row>
    <row r="19" spans="1:27" x14ac:dyDescent="0.2">
      <c r="A19" s="35">
        <v>41076</v>
      </c>
      <c r="B19" s="36" t="s">
        <v>19</v>
      </c>
      <c r="C19" s="39">
        <v>2499</v>
      </c>
      <c r="D19" s="20">
        <v>41441</v>
      </c>
      <c r="E19" s="21" t="s">
        <v>21</v>
      </c>
      <c r="F19" s="82">
        <v>1048</v>
      </c>
      <c r="G19" s="71"/>
      <c r="H19" s="35">
        <v>41806</v>
      </c>
      <c r="I19" s="36" t="s">
        <v>22</v>
      </c>
      <c r="J19" s="57">
        <v>1575</v>
      </c>
      <c r="K19" s="68"/>
      <c r="L19" s="20">
        <v>42171</v>
      </c>
      <c r="M19" s="21" t="s">
        <v>23</v>
      </c>
      <c r="N19" s="58">
        <v>1760</v>
      </c>
      <c r="O19" s="71"/>
      <c r="P19" s="35">
        <v>42537</v>
      </c>
      <c r="Q19" s="36" t="s">
        <v>18</v>
      </c>
      <c r="R19" s="56">
        <v>4640</v>
      </c>
      <c r="S19" s="68"/>
      <c r="T19" s="20">
        <v>42902</v>
      </c>
      <c r="U19" s="21" t="s">
        <v>20</v>
      </c>
      <c r="V19" s="59">
        <v>3880</v>
      </c>
      <c r="W19" s="71"/>
      <c r="X19" s="20">
        <v>43267</v>
      </c>
      <c r="Y19" s="21" t="str">
        <f t="shared" si="0"/>
        <v>Sat</v>
      </c>
      <c r="Z19" s="59"/>
      <c r="AA19" s="71"/>
    </row>
    <row r="20" spans="1:27" x14ac:dyDescent="0.2">
      <c r="A20" s="35">
        <v>41077</v>
      </c>
      <c r="B20" s="36" t="s">
        <v>21</v>
      </c>
      <c r="C20" s="39">
        <v>955</v>
      </c>
      <c r="D20" s="20">
        <v>41442</v>
      </c>
      <c r="E20" s="21" t="s">
        <v>22</v>
      </c>
      <c r="F20" s="82">
        <v>1671</v>
      </c>
      <c r="G20" s="71"/>
      <c r="H20" s="35">
        <v>41807</v>
      </c>
      <c r="I20" s="36" t="s">
        <v>23</v>
      </c>
      <c r="J20" s="57">
        <v>1554</v>
      </c>
      <c r="K20" s="68"/>
      <c r="L20" s="20">
        <v>42172</v>
      </c>
      <c r="M20" s="21" t="s">
        <v>24</v>
      </c>
      <c r="N20" s="58">
        <v>1776</v>
      </c>
      <c r="O20" s="71"/>
      <c r="P20" s="35">
        <v>42538</v>
      </c>
      <c r="Q20" s="36" t="s">
        <v>20</v>
      </c>
      <c r="R20" s="56">
        <v>5365</v>
      </c>
      <c r="S20" s="68"/>
      <c r="T20" s="20">
        <v>42903</v>
      </c>
      <c r="U20" s="21" t="s">
        <v>19</v>
      </c>
      <c r="V20" s="59">
        <v>4027</v>
      </c>
      <c r="W20" s="71"/>
      <c r="X20" s="20">
        <v>43268</v>
      </c>
      <c r="Y20" s="21" t="str">
        <f t="shared" si="0"/>
        <v>Sun</v>
      </c>
      <c r="Z20" s="59"/>
      <c r="AA20" s="71"/>
    </row>
    <row r="21" spans="1:27" x14ac:dyDescent="0.2">
      <c r="A21" s="35">
        <v>41078</v>
      </c>
      <c r="B21" s="36" t="s">
        <v>22</v>
      </c>
      <c r="C21" s="39">
        <v>1439</v>
      </c>
      <c r="D21" s="20">
        <v>41443</v>
      </c>
      <c r="E21" s="21" t="s">
        <v>23</v>
      </c>
      <c r="F21" s="82">
        <v>1588</v>
      </c>
      <c r="G21" s="71"/>
      <c r="H21" s="35">
        <v>41808</v>
      </c>
      <c r="I21" s="36" t="s">
        <v>24</v>
      </c>
      <c r="J21" s="57">
        <v>1688</v>
      </c>
      <c r="K21" s="68"/>
      <c r="L21" s="20">
        <v>42173</v>
      </c>
      <c r="M21" s="21" t="s">
        <v>18</v>
      </c>
      <c r="N21" s="58">
        <v>2184</v>
      </c>
      <c r="O21" s="71"/>
      <c r="P21" s="35">
        <v>42539</v>
      </c>
      <c r="Q21" s="36" t="s">
        <v>19</v>
      </c>
      <c r="R21" s="56">
        <v>6045</v>
      </c>
      <c r="S21" s="68"/>
      <c r="T21" s="20">
        <v>42904</v>
      </c>
      <c r="U21" s="21" t="s">
        <v>21</v>
      </c>
      <c r="V21" s="59">
        <v>1612</v>
      </c>
      <c r="W21" s="71"/>
      <c r="X21" s="20">
        <v>43269</v>
      </c>
      <c r="Y21" s="21" t="str">
        <f t="shared" si="0"/>
        <v>Mon</v>
      </c>
      <c r="Z21" s="59"/>
      <c r="AA21" s="71"/>
    </row>
    <row r="22" spans="1:27" x14ac:dyDescent="0.2">
      <c r="A22" s="35">
        <v>41079</v>
      </c>
      <c r="B22" s="36" t="s">
        <v>23</v>
      </c>
      <c r="C22" s="39">
        <v>1529</v>
      </c>
      <c r="D22" s="20">
        <v>41444</v>
      </c>
      <c r="E22" s="21" t="s">
        <v>24</v>
      </c>
      <c r="F22" s="82">
        <v>1696</v>
      </c>
      <c r="G22" s="71"/>
      <c r="H22" s="35">
        <v>41809</v>
      </c>
      <c r="I22" s="36" t="s">
        <v>18</v>
      </c>
      <c r="J22" s="57">
        <v>1774</v>
      </c>
      <c r="K22" s="68"/>
      <c r="L22" s="20">
        <v>42174</v>
      </c>
      <c r="M22" s="21" t="s">
        <v>20</v>
      </c>
      <c r="N22" s="58">
        <v>2643</v>
      </c>
      <c r="O22" s="71"/>
      <c r="P22" s="35">
        <v>42540</v>
      </c>
      <c r="Q22" s="36" t="s">
        <v>21</v>
      </c>
      <c r="R22" s="56">
        <v>2161</v>
      </c>
      <c r="S22" s="68"/>
      <c r="T22" s="20">
        <v>42905</v>
      </c>
      <c r="U22" s="21" t="s">
        <v>22</v>
      </c>
      <c r="V22" s="59">
        <v>2092</v>
      </c>
      <c r="W22" s="71"/>
      <c r="X22" s="20">
        <v>43270</v>
      </c>
      <c r="Y22" s="21" t="str">
        <f t="shared" si="0"/>
        <v>Tue</v>
      </c>
      <c r="Z22" s="59"/>
      <c r="AA22" s="71"/>
    </row>
    <row r="23" spans="1:27" x14ac:dyDescent="0.2">
      <c r="A23" s="35">
        <v>41080</v>
      </c>
      <c r="B23" s="36" t="s">
        <v>24</v>
      </c>
      <c r="C23" s="39">
        <v>1519</v>
      </c>
      <c r="D23" s="20">
        <v>41445</v>
      </c>
      <c r="E23" s="21" t="s">
        <v>18</v>
      </c>
      <c r="F23" s="82">
        <v>1712</v>
      </c>
      <c r="G23" s="71"/>
      <c r="H23" s="35">
        <v>41810</v>
      </c>
      <c r="I23" s="36" t="s">
        <v>20</v>
      </c>
      <c r="J23" s="57">
        <v>2074</v>
      </c>
      <c r="K23" s="68"/>
      <c r="L23" s="20">
        <v>42175</v>
      </c>
      <c r="M23" s="21" t="s">
        <v>19</v>
      </c>
      <c r="N23" s="58">
        <v>3020</v>
      </c>
      <c r="O23" s="71"/>
      <c r="P23" s="35">
        <v>42541</v>
      </c>
      <c r="Q23" s="36" t="s">
        <v>22</v>
      </c>
      <c r="R23" s="56">
        <v>3408</v>
      </c>
      <c r="S23" s="68"/>
      <c r="T23" s="20">
        <v>42906</v>
      </c>
      <c r="U23" s="21" t="s">
        <v>23</v>
      </c>
      <c r="V23" s="59">
        <v>2380</v>
      </c>
      <c r="W23" s="71"/>
      <c r="X23" s="20">
        <v>43271</v>
      </c>
      <c r="Y23" s="21" t="str">
        <f t="shared" si="0"/>
        <v>Wed</v>
      </c>
      <c r="Z23" s="59"/>
      <c r="AA23" s="71"/>
    </row>
    <row r="24" spans="1:27" x14ac:dyDescent="0.2">
      <c r="A24" s="35">
        <v>41081</v>
      </c>
      <c r="B24" s="36" t="s">
        <v>18</v>
      </c>
      <c r="C24" s="39">
        <v>1651</v>
      </c>
      <c r="D24" s="20">
        <v>41446</v>
      </c>
      <c r="E24" s="21" t="s">
        <v>20</v>
      </c>
      <c r="F24" s="82">
        <v>2146</v>
      </c>
      <c r="G24" s="71"/>
      <c r="H24" s="35">
        <v>41811</v>
      </c>
      <c r="I24" s="36" t="s">
        <v>19</v>
      </c>
      <c r="J24" s="57">
        <v>2325</v>
      </c>
      <c r="K24" s="68"/>
      <c r="L24" s="20">
        <v>42176</v>
      </c>
      <c r="M24" s="21" t="s">
        <v>21</v>
      </c>
      <c r="N24" s="58">
        <v>1237</v>
      </c>
      <c r="O24" s="71"/>
      <c r="P24" s="35">
        <v>42542</v>
      </c>
      <c r="Q24" s="36" t="s">
        <v>23</v>
      </c>
      <c r="R24" s="56">
        <v>3480</v>
      </c>
      <c r="S24" s="68"/>
      <c r="T24" s="20">
        <v>42907</v>
      </c>
      <c r="U24" s="21" t="s">
        <v>24</v>
      </c>
      <c r="V24" s="59">
        <v>2401</v>
      </c>
      <c r="W24" s="71"/>
      <c r="X24" s="20">
        <v>43272</v>
      </c>
      <c r="Y24" s="21" t="str">
        <f t="shared" si="0"/>
        <v>Thu</v>
      </c>
      <c r="Z24" s="59"/>
      <c r="AA24" s="71"/>
    </row>
    <row r="25" spans="1:27" x14ac:dyDescent="0.2">
      <c r="A25" s="35">
        <v>41082</v>
      </c>
      <c r="B25" s="36" t="s">
        <v>20</v>
      </c>
      <c r="C25" s="39">
        <v>2000</v>
      </c>
      <c r="D25" s="20">
        <v>41447</v>
      </c>
      <c r="E25" s="21" t="s">
        <v>19</v>
      </c>
      <c r="F25" s="82">
        <v>2518</v>
      </c>
      <c r="G25" s="71"/>
      <c r="H25" s="35">
        <v>41812</v>
      </c>
      <c r="I25" s="36" t="s">
        <v>21</v>
      </c>
      <c r="J25" s="57">
        <v>1009</v>
      </c>
      <c r="K25" s="68"/>
      <c r="L25" s="20">
        <v>42177</v>
      </c>
      <c r="M25" s="21" t="s">
        <v>22</v>
      </c>
      <c r="N25" s="58">
        <v>1753</v>
      </c>
      <c r="O25" s="71"/>
      <c r="P25" s="35">
        <v>42543</v>
      </c>
      <c r="Q25" s="36" t="s">
        <v>24</v>
      </c>
      <c r="R25" s="56">
        <v>3317</v>
      </c>
      <c r="S25" s="68"/>
      <c r="T25" s="20">
        <v>42908</v>
      </c>
      <c r="U25" s="21" t="s">
        <v>18</v>
      </c>
      <c r="V25" s="59">
        <v>2640</v>
      </c>
      <c r="W25" s="71"/>
      <c r="X25" s="20">
        <v>43273</v>
      </c>
      <c r="Y25" s="21" t="str">
        <f t="shared" si="0"/>
        <v>Fri</v>
      </c>
      <c r="Z25" s="59"/>
      <c r="AA25" s="71"/>
    </row>
    <row r="26" spans="1:27" x14ac:dyDescent="0.2">
      <c r="A26" s="35">
        <v>41083</v>
      </c>
      <c r="B26" s="36" t="s">
        <v>19</v>
      </c>
      <c r="C26" s="39">
        <v>2522</v>
      </c>
      <c r="D26" s="20">
        <v>41448</v>
      </c>
      <c r="E26" s="21" t="s">
        <v>21</v>
      </c>
      <c r="F26" s="82">
        <v>984</v>
      </c>
      <c r="G26" s="71"/>
      <c r="H26" s="35">
        <v>41813</v>
      </c>
      <c r="I26" s="36" t="s">
        <v>22</v>
      </c>
      <c r="J26" s="57">
        <v>1550</v>
      </c>
      <c r="K26" s="68"/>
      <c r="L26" s="20">
        <v>42178</v>
      </c>
      <c r="M26" s="21" t="s">
        <v>23</v>
      </c>
      <c r="N26" s="58">
        <v>1678</v>
      </c>
      <c r="O26" s="71"/>
      <c r="P26" s="35">
        <v>42544</v>
      </c>
      <c r="Q26" s="36" t="s">
        <v>18</v>
      </c>
      <c r="R26" s="56">
        <v>3549</v>
      </c>
      <c r="S26" s="68"/>
      <c r="T26" s="20">
        <v>42909</v>
      </c>
      <c r="U26" s="21" t="s">
        <v>20</v>
      </c>
      <c r="V26" s="59">
        <v>3039</v>
      </c>
      <c r="W26" s="71"/>
      <c r="X26" s="20">
        <v>43274</v>
      </c>
      <c r="Y26" s="21" t="str">
        <f t="shared" si="0"/>
        <v>Sat</v>
      </c>
      <c r="Z26" s="59"/>
      <c r="AA26" s="71"/>
    </row>
    <row r="27" spans="1:27" x14ac:dyDescent="0.2">
      <c r="A27" s="35">
        <v>41084</v>
      </c>
      <c r="B27" s="36" t="s">
        <v>21</v>
      </c>
      <c r="C27" s="39">
        <v>991</v>
      </c>
      <c r="D27" s="20">
        <v>41449</v>
      </c>
      <c r="E27" s="21" t="s">
        <v>22</v>
      </c>
      <c r="F27" s="82">
        <v>1574</v>
      </c>
      <c r="G27" s="71"/>
      <c r="H27" s="35">
        <v>41814</v>
      </c>
      <c r="I27" s="36" t="s">
        <v>23</v>
      </c>
      <c r="J27" s="57">
        <v>1591</v>
      </c>
      <c r="K27" s="68"/>
      <c r="L27" s="20">
        <v>42179</v>
      </c>
      <c r="M27" s="21" t="s">
        <v>24</v>
      </c>
      <c r="N27" s="58">
        <v>1789</v>
      </c>
      <c r="O27" s="71"/>
      <c r="P27" s="35">
        <v>42545</v>
      </c>
      <c r="Q27" s="36" t="s">
        <v>20</v>
      </c>
      <c r="R27" s="56">
        <v>4266</v>
      </c>
      <c r="S27" s="68"/>
      <c r="T27" s="20">
        <v>42910</v>
      </c>
      <c r="U27" s="21" t="s">
        <v>19</v>
      </c>
      <c r="V27" s="59">
        <v>3030</v>
      </c>
      <c r="W27" s="71"/>
      <c r="X27" s="20">
        <v>43275</v>
      </c>
      <c r="Y27" s="21" t="str">
        <f t="shared" si="0"/>
        <v>Sun</v>
      </c>
      <c r="Z27" s="59"/>
      <c r="AA27" s="71"/>
    </row>
    <row r="28" spans="1:27" x14ac:dyDescent="0.2">
      <c r="A28" s="35">
        <v>41085</v>
      </c>
      <c r="B28" s="36" t="s">
        <v>22</v>
      </c>
      <c r="C28" s="39">
        <v>1619</v>
      </c>
      <c r="D28" s="20">
        <v>41450</v>
      </c>
      <c r="E28" s="21" t="s">
        <v>23</v>
      </c>
      <c r="F28" s="82">
        <v>1585</v>
      </c>
      <c r="G28" s="71"/>
      <c r="H28" s="35">
        <v>41815</v>
      </c>
      <c r="I28" s="36" t="s">
        <v>24</v>
      </c>
      <c r="J28" s="57">
        <v>1579</v>
      </c>
      <c r="K28" s="68"/>
      <c r="L28" s="20">
        <v>42180</v>
      </c>
      <c r="M28" s="21" t="s">
        <v>18</v>
      </c>
      <c r="N28" s="58">
        <v>1822</v>
      </c>
      <c r="O28" s="71"/>
      <c r="P28" s="35">
        <v>42546</v>
      </c>
      <c r="Q28" s="36" t="s">
        <v>19</v>
      </c>
      <c r="R28" s="56">
        <v>4566</v>
      </c>
      <c r="S28" s="68"/>
      <c r="T28" s="20">
        <v>42911</v>
      </c>
      <c r="U28" s="21" t="s">
        <v>21</v>
      </c>
      <c r="V28" s="59">
        <v>1196</v>
      </c>
      <c r="W28" s="71"/>
      <c r="X28" s="20">
        <v>43276</v>
      </c>
      <c r="Y28" s="21" t="str">
        <f t="shared" si="0"/>
        <v>Mon</v>
      </c>
      <c r="Z28" s="59"/>
      <c r="AA28" s="71"/>
    </row>
    <row r="29" spans="1:27" x14ac:dyDescent="0.2">
      <c r="A29" s="35">
        <v>41086</v>
      </c>
      <c r="B29" s="36" t="s">
        <v>23</v>
      </c>
      <c r="C29" s="39">
        <v>1526</v>
      </c>
      <c r="D29" s="20">
        <v>41451</v>
      </c>
      <c r="E29" s="21" t="s">
        <v>24</v>
      </c>
      <c r="F29" s="82">
        <v>1531</v>
      </c>
      <c r="G29" s="71"/>
      <c r="H29" s="35">
        <v>41816</v>
      </c>
      <c r="I29" s="36" t="s">
        <v>18</v>
      </c>
      <c r="J29" s="57">
        <v>1638</v>
      </c>
      <c r="K29" s="68"/>
      <c r="L29" s="20">
        <v>42181</v>
      </c>
      <c r="M29" s="21" t="s">
        <v>20</v>
      </c>
      <c r="N29" s="58">
        <v>2331</v>
      </c>
      <c r="O29" s="71"/>
      <c r="P29" s="35">
        <v>42547</v>
      </c>
      <c r="Q29" s="36" t="s">
        <v>21</v>
      </c>
      <c r="R29" s="56">
        <v>1767</v>
      </c>
      <c r="S29" s="68"/>
      <c r="T29" s="20">
        <v>42912</v>
      </c>
      <c r="U29" s="21" t="s">
        <v>22</v>
      </c>
      <c r="V29" s="59">
        <v>2097</v>
      </c>
      <c r="W29" s="71"/>
      <c r="X29" s="20">
        <v>43277</v>
      </c>
      <c r="Y29" s="21" t="str">
        <f t="shared" si="0"/>
        <v>Tue</v>
      </c>
      <c r="Z29" s="59"/>
      <c r="AA29" s="71"/>
    </row>
    <row r="30" spans="1:27" x14ac:dyDescent="0.2">
      <c r="A30" s="35">
        <v>41087</v>
      </c>
      <c r="B30" s="36" t="s">
        <v>24</v>
      </c>
      <c r="C30" s="39">
        <v>1545</v>
      </c>
      <c r="D30" s="20">
        <v>41452</v>
      </c>
      <c r="E30" s="21" t="s">
        <v>18</v>
      </c>
      <c r="F30" s="82">
        <v>1672</v>
      </c>
      <c r="G30" s="71"/>
      <c r="H30" s="35">
        <v>41817</v>
      </c>
      <c r="I30" s="36" t="s">
        <v>20</v>
      </c>
      <c r="J30" s="57">
        <v>2137</v>
      </c>
      <c r="K30" s="68"/>
      <c r="L30" s="20">
        <v>42182</v>
      </c>
      <c r="M30" s="21" t="s">
        <v>19</v>
      </c>
      <c r="N30" s="58">
        <v>2549</v>
      </c>
      <c r="O30" s="71"/>
      <c r="P30" s="35">
        <v>42548</v>
      </c>
      <c r="Q30" s="36" t="s">
        <v>22</v>
      </c>
      <c r="R30" s="56">
        <v>2861</v>
      </c>
      <c r="S30" s="68"/>
      <c r="T30" s="20">
        <v>42913</v>
      </c>
      <c r="U30" s="21" t="s">
        <v>23</v>
      </c>
      <c r="V30" s="59">
        <v>2232</v>
      </c>
      <c r="W30" s="71"/>
      <c r="X30" s="20">
        <v>43278</v>
      </c>
      <c r="Y30" s="21" t="str">
        <f t="shared" si="0"/>
        <v>Wed</v>
      </c>
      <c r="Z30" s="59"/>
      <c r="AA30" s="71"/>
    </row>
    <row r="31" spans="1:27" x14ac:dyDescent="0.2">
      <c r="A31" s="35">
        <v>41088</v>
      </c>
      <c r="B31" s="36" t="s">
        <v>18</v>
      </c>
      <c r="C31" s="39">
        <v>1657</v>
      </c>
      <c r="D31" s="20">
        <v>41453</v>
      </c>
      <c r="E31" s="21" t="s">
        <v>20</v>
      </c>
      <c r="F31" s="82">
        <v>2186</v>
      </c>
      <c r="G31" s="71"/>
      <c r="H31" s="35">
        <v>41818</v>
      </c>
      <c r="I31" s="36" t="s">
        <v>19</v>
      </c>
      <c r="J31" s="57">
        <v>2217</v>
      </c>
      <c r="K31" s="68"/>
      <c r="L31" s="20">
        <v>42183</v>
      </c>
      <c r="M31" s="21" t="s">
        <v>21</v>
      </c>
      <c r="N31" s="58">
        <v>1071</v>
      </c>
      <c r="O31" s="71"/>
      <c r="P31" s="35">
        <v>42549</v>
      </c>
      <c r="Q31" s="36" t="s">
        <v>23</v>
      </c>
      <c r="R31" s="56">
        <v>2842</v>
      </c>
      <c r="S31" s="68"/>
      <c r="T31" s="20">
        <v>42914</v>
      </c>
      <c r="U31" s="21" t="s">
        <v>24</v>
      </c>
      <c r="V31" s="59">
        <v>2246</v>
      </c>
      <c r="W31" s="71"/>
      <c r="X31" s="20">
        <v>43279</v>
      </c>
      <c r="Y31" s="21" t="str">
        <f t="shared" si="0"/>
        <v>Thu</v>
      </c>
      <c r="Z31" s="59"/>
      <c r="AA31" s="71"/>
    </row>
    <row r="32" spans="1:27" x14ac:dyDescent="0.2">
      <c r="A32" s="35">
        <v>41089</v>
      </c>
      <c r="B32" s="36" t="s">
        <v>20</v>
      </c>
      <c r="C32" s="39">
        <v>2205</v>
      </c>
      <c r="D32" s="20">
        <v>41454</v>
      </c>
      <c r="E32" s="21" t="s">
        <v>19</v>
      </c>
      <c r="F32" s="82">
        <v>2543</v>
      </c>
      <c r="G32" s="84"/>
      <c r="H32" s="35">
        <v>41819</v>
      </c>
      <c r="I32" s="36" t="s">
        <v>21</v>
      </c>
      <c r="J32" s="57">
        <v>825</v>
      </c>
      <c r="K32" s="68"/>
      <c r="L32" s="20">
        <v>42184</v>
      </c>
      <c r="M32" s="21" t="s">
        <v>22</v>
      </c>
      <c r="N32" s="58">
        <v>1738</v>
      </c>
      <c r="O32" s="71"/>
      <c r="P32" s="35">
        <v>42550</v>
      </c>
      <c r="Q32" s="36" t="s">
        <v>24</v>
      </c>
      <c r="R32" s="56">
        <v>2852</v>
      </c>
      <c r="S32" s="68"/>
      <c r="T32" s="20">
        <v>42915</v>
      </c>
      <c r="U32" s="21" t="s">
        <v>18</v>
      </c>
      <c r="V32" s="122">
        <v>2719</v>
      </c>
      <c r="W32" s="84"/>
      <c r="X32" s="20">
        <v>43280</v>
      </c>
      <c r="Y32" s="21" t="str">
        <f t="shared" si="0"/>
        <v>Fri</v>
      </c>
      <c r="Z32" s="122"/>
      <c r="AA32" s="84"/>
    </row>
    <row r="33" spans="1:27" x14ac:dyDescent="0.2">
      <c r="A33" s="35">
        <v>41090</v>
      </c>
      <c r="B33" s="36" t="s">
        <v>19</v>
      </c>
      <c r="C33" s="39">
        <v>1831</v>
      </c>
      <c r="D33" s="20">
        <v>41455</v>
      </c>
      <c r="E33" s="21" t="s">
        <v>21</v>
      </c>
      <c r="F33" s="82">
        <v>983</v>
      </c>
      <c r="G33" s="84"/>
      <c r="H33" s="35">
        <v>41820</v>
      </c>
      <c r="I33" s="36" t="s">
        <v>22</v>
      </c>
      <c r="J33" s="57">
        <v>1559</v>
      </c>
      <c r="K33" s="68"/>
      <c r="L33" s="20">
        <v>42185</v>
      </c>
      <c r="M33" s="21" t="s">
        <v>23</v>
      </c>
      <c r="N33" s="58">
        <v>1907</v>
      </c>
      <c r="O33" s="71"/>
      <c r="P33" s="35">
        <v>42551</v>
      </c>
      <c r="Q33" s="36" t="s">
        <v>18</v>
      </c>
      <c r="R33" s="56">
        <v>3169</v>
      </c>
      <c r="S33" s="68"/>
      <c r="T33" s="20">
        <v>42916</v>
      </c>
      <c r="U33" s="21" t="s">
        <v>20</v>
      </c>
      <c r="V33" s="122">
        <v>3331</v>
      </c>
      <c r="W33" s="84"/>
      <c r="X33" s="20">
        <v>43281</v>
      </c>
      <c r="Y33" s="21" t="str">
        <f t="shared" si="0"/>
        <v>Sat</v>
      </c>
      <c r="Z33" s="122"/>
      <c r="AA33" s="84"/>
    </row>
    <row r="34" spans="1:27" x14ac:dyDescent="0.2">
      <c r="A34" s="99"/>
      <c r="B34" s="98"/>
      <c r="C34" s="100"/>
      <c r="D34" s="99"/>
      <c r="E34" s="98"/>
      <c r="F34" s="109"/>
      <c r="G34" s="80"/>
      <c r="H34" s="40"/>
      <c r="I34" s="41"/>
      <c r="J34" s="81"/>
      <c r="K34" s="80"/>
      <c r="L34" s="40"/>
      <c r="M34" s="41"/>
      <c r="N34" s="86"/>
      <c r="O34" s="80"/>
      <c r="P34" s="40"/>
      <c r="Q34" s="41"/>
      <c r="R34" s="81"/>
      <c r="S34" s="80"/>
      <c r="T34" s="40"/>
      <c r="U34" s="41"/>
      <c r="V34" s="86"/>
      <c r="W34" s="80"/>
      <c r="X34" s="40"/>
      <c r="Y34" s="41"/>
      <c r="Z34" s="86"/>
      <c r="AA34" s="80"/>
    </row>
    <row r="35" spans="1:27" x14ac:dyDescent="0.2">
      <c r="A35" s="74"/>
      <c r="B35" s="38"/>
      <c r="C35" s="77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7" t="s">
        <v>13</v>
      </c>
      <c r="B36" s="228"/>
      <c r="C36" s="105">
        <f>SUM(C4:C34)</f>
        <v>53072</v>
      </c>
      <c r="D36" s="225" t="s">
        <v>13</v>
      </c>
      <c r="E36" s="226"/>
      <c r="F36" s="43">
        <f>SUM(F4:F34)</f>
        <v>55553</v>
      </c>
      <c r="G36" s="71">
        <f>SUM((F36/C36)-1)</f>
        <v>4.6747814290021061E-2</v>
      </c>
      <c r="H36" s="227" t="s">
        <v>13</v>
      </c>
      <c r="I36" s="228"/>
      <c r="J36" s="54">
        <f>SUM(J4:J34)</f>
        <v>52783</v>
      </c>
      <c r="K36" s="68">
        <f>SUM((J36/F36)-1)</f>
        <v>-4.986229366550865E-2</v>
      </c>
      <c r="L36" s="229" t="s">
        <v>13</v>
      </c>
      <c r="M36" s="230"/>
      <c r="N36" s="90">
        <f>SUM(N4:N34)</f>
        <v>58660</v>
      </c>
      <c r="O36" s="71">
        <f>SUM((N36/J36)-1)</f>
        <v>0.11134266714661911</v>
      </c>
      <c r="P36" s="227" t="s">
        <v>13</v>
      </c>
      <c r="Q36" s="228"/>
      <c r="R36" s="54">
        <f>SUM(R4:R34)</f>
        <v>92081</v>
      </c>
      <c r="S36" s="68">
        <f>SUM((R36/N36)-1)</f>
        <v>0.5697408796454142</v>
      </c>
      <c r="T36" s="229" t="s">
        <v>13</v>
      </c>
      <c r="U36" s="230"/>
      <c r="V36" s="90">
        <f>SUM(V4:V34)</f>
        <v>77368</v>
      </c>
      <c r="W36" s="84">
        <f>SUM((V36/R36)-1)</f>
        <v>-0.15978323432629971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16" t="s">
        <v>32</v>
      </c>
      <c r="B37" s="217"/>
      <c r="C37" s="89">
        <f>AVERAGE(C4:C34)</f>
        <v>1769.0666666666666</v>
      </c>
      <c r="D37" s="236" t="s">
        <v>32</v>
      </c>
      <c r="E37" s="237"/>
      <c r="F37" s="72">
        <f>AVERAGE(F4:F34)</f>
        <v>1851.7666666666667</v>
      </c>
      <c r="G37" s="75"/>
      <c r="H37" s="216" t="s">
        <v>32</v>
      </c>
      <c r="I37" s="217"/>
      <c r="J37" s="70">
        <f>AVERAGE(J4:J34)</f>
        <v>1759.4333333333334</v>
      </c>
      <c r="K37" s="73"/>
      <c r="L37" s="218" t="s">
        <v>32</v>
      </c>
      <c r="M37" s="219"/>
      <c r="N37" s="88">
        <f>AVERAGE(N4:N34)</f>
        <v>1955.3333333333333</v>
      </c>
      <c r="O37" s="75"/>
      <c r="P37" s="216" t="s">
        <v>32</v>
      </c>
      <c r="Q37" s="217"/>
      <c r="R37" s="70">
        <f>AVERAGE(R4:R34)</f>
        <v>3069.3666666666668</v>
      </c>
      <c r="S37" s="73">
        <f>SUM((R37/N37)-1)</f>
        <v>0.56974087964541442</v>
      </c>
      <c r="T37" s="218" t="s">
        <v>32</v>
      </c>
      <c r="U37" s="219"/>
      <c r="V37" s="88">
        <f>AVERAGE(V4:V34)</f>
        <v>2578.9333333333334</v>
      </c>
      <c r="W37" s="83"/>
      <c r="X37" s="218" t="s">
        <v>32</v>
      </c>
      <c r="Y37" s="219"/>
      <c r="Z37" s="88" t="e">
        <f>AVERAGE(Z4:Z34)</f>
        <v>#DIV/0!</v>
      </c>
      <c r="AA37" s="83"/>
    </row>
    <row r="48" spans="1:27" x14ac:dyDescent="0.2">
      <c r="J48" s="45"/>
    </row>
  </sheetData>
  <customSheetViews>
    <customSheetView guid="{6828C9CD-F0DF-4095-BFAF-9186B4B82A2A}">
      <selection activeCell="S37" sqref="S37"/>
      <pageMargins left="0.7" right="0.7" top="0.75" bottom="0.75" header="0.3" footer="0.3"/>
    </customSheetView>
  </customSheetViews>
  <mergeCells count="22">
    <mergeCell ref="X2:Z2"/>
    <mergeCell ref="X36:Y36"/>
    <mergeCell ref="X37:Y37"/>
    <mergeCell ref="A1:W1"/>
    <mergeCell ref="L2:N2"/>
    <mergeCell ref="P2:R2"/>
    <mergeCell ref="T2:V2"/>
    <mergeCell ref="L36:M36"/>
    <mergeCell ref="P36:Q36"/>
    <mergeCell ref="T36:U36"/>
    <mergeCell ref="A2:C2"/>
    <mergeCell ref="D2:F2"/>
    <mergeCell ref="A36:B36"/>
    <mergeCell ref="D36:E36"/>
    <mergeCell ref="H2:J2"/>
    <mergeCell ref="H36:I36"/>
    <mergeCell ref="A37:B37"/>
    <mergeCell ref="D37:E37"/>
    <mergeCell ref="L37:M37"/>
    <mergeCell ref="P37:Q37"/>
    <mergeCell ref="T37:U37"/>
    <mergeCell ref="H37:I37"/>
  </mergeCells>
  <conditionalFormatting sqref="W36:W37">
    <cfRule type="cellIs" dxfId="65" priority="3" operator="greaterThan">
      <formula>0</formula>
    </cfRule>
  </conditionalFormatting>
  <conditionalFormatting sqref="W4:W34">
    <cfRule type="cellIs" dxfId="64" priority="7" operator="greaterThan">
      <formula>0</formula>
    </cfRule>
  </conditionalFormatting>
  <conditionalFormatting sqref="S36:S37">
    <cfRule type="cellIs" dxfId="63" priority="4" operator="greaterThan">
      <formula>0</formula>
    </cfRule>
  </conditionalFormatting>
  <conditionalFormatting sqref="K36:K37">
    <cfRule type="cellIs" dxfId="62" priority="6" operator="greaterThan">
      <formula>0</formula>
    </cfRule>
  </conditionalFormatting>
  <conditionalFormatting sqref="G4:G34 G36:G37 K4:K34">
    <cfRule type="cellIs" dxfId="61" priority="10" operator="greaterThan">
      <formula>0</formula>
    </cfRule>
  </conditionalFormatting>
  <conditionalFormatting sqref="O4:O34">
    <cfRule type="cellIs" dxfId="60" priority="9" operator="greaterThan">
      <formula>0</formula>
    </cfRule>
  </conditionalFormatting>
  <conditionalFormatting sqref="S4:S34">
    <cfRule type="cellIs" dxfId="59" priority="8" operator="greaterThan">
      <formula>0</formula>
    </cfRule>
  </conditionalFormatting>
  <conditionalFormatting sqref="O36:O37">
    <cfRule type="cellIs" dxfId="58" priority="5" operator="greaterThan">
      <formula>0</formula>
    </cfRule>
  </conditionalFormatting>
  <conditionalFormatting sqref="AA36:AA37">
    <cfRule type="cellIs" dxfId="57" priority="1" operator="greaterThan">
      <formula>0</formula>
    </cfRule>
  </conditionalFormatting>
  <conditionalFormatting sqref="AA4:AA34">
    <cfRule type="cellIs" dxfId="56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opLeftCell="K1" workbookViewId="0">
      <selection activeCell="Y43" sqref="Y43"/>
    </sheetView>
  </sheetViews>
  <sheetFormatPr defaultColWidth="10" defaultRowHeight="12.75" x14ac:dyDescent="0.2"/>
  <sheetData>
    <row r="1" spans="1:27" ht="13.5" thickBot="1" x14ac:dyDescent="0.25">
      <c r="A1" s="238" t="s">
        <v>30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41091</v>
      </c>
      <c r="B4" s="36" t="s">
        <v>21</v>
      </c>
      <c r="C4" s="42">
        <v>575</v>
      </c>
      <c r="D4" s="20">
        <v>41456</v>
      </c>
      <c r="E4" s="21" t="s">
        <v>22</v>
      </c>
      <c r="F4" s="58">
        <v>1726</v>
      </c>
      <c r="G4" s="71"/>
      <c r="H4" s="35">
        <v>41821</v>
      </c>
      <c r="I4" s="36" t="s">
        <v>23</v>
      </c>
      <c r="J4" s="56">
        <v>1870</v>
      </c>
      <c r="K4" s="68"/>
      <c r="L4" s="20">
        <v>42186</v>
      </c>
      <c r="M4" s="21" t="s">
        <v>24</v>
      </c>
      <c r="N4" s="58">
        <v>2040</v>
      </c>
      <c r="O4" s="71"/>
      <c r="P4" s="35">
        <v>42552</v>
      </c>
      <c r="Q4" s="36" t="s">
        <v>20</v>
      </c>
      <c r="R4" s="56">
        <v>4048</v>
      </c>
      <c r="S4" s="68"/>
      <c r="T4" s="20">
        <v>42917</v>
      </c>
      <c r="U4" s="21" t="s">
        <v>19</v>
      </c>
      <c r="V4" s="58">
        <v>3405</v>
      </c>
      <c r="W4" s="71"/>
      <c r="X4" s="20">
        <v>43282</v>
      </c>
      <c r="Y4" s="21" t="str">
        <f>TEXT(X4,"ddd")</f>
        <v>Sun</v>
      </c>
      <c r="Z4" s="58"/>
      <c r="AA4" s="71"/>
    </row>
    <row r="5" spans="1:27" x14ac:dyDescent="0.2">
      <c r="A5" s="35">
        <v>41092</v>
      </c>
      <c r="B5" s="36" t="s">
        <v>22</v>
      </c>
      <c r="C5" s="37">
        <v>1509</v>
      </c>
      <c r="D5" s="20">
        <v>41457</v>
      </c>
      <c r="E5" s="21" t="s">
        <v>23</v>
      </c>
      <c r="F5" s="47">
        <v>1800</v>
      </c>
      <c r="G5" s="71"/>
      <c r="H5" s="35">
        <v>41822</v>
      </c>
      <c r="I5" s="36" t="s">
        <v>24</v>
      </c>
      <c r="J5" s="56">
        <v>1768</v>
      </c>
      <c r="K5" s="68"/>
      <c r="L5" s="20">
        <v>42187</v>
      </c>
      <c r="M5" s="21" t="s">
        <v>18</v>
      </c>
      <c r="N5" s="58">
        <v>2499</v>
      </c>
      <c r="O5" s="71"/>
      <c r="P5" s="35">
        <v>42553</v>
      </c>
      <c r="Q5" s="36" t="s">
        <v>19</v>
      </c>
      <c r="R5" s="56">
        <v>3858</v>
      </c>
      <c r="S5" s="68"/>
      <c r="T5" s="20">
        <v>42918</v>
      </c>
      <c r="U5" s="21" t="s">
        <v>21</v>
      </c>
      <c r="V5" s="58">
        <v>1410</v>
      </c>
      <c r="W5" s="71"/>
      <c r="X5" s="20">
        <v>43283</v>
      </c>
      <c r="Y5" s="21" t="str">
        <f t="shared" ref="Y5:Y34" si="0">TEXT(X5,"ddd")</f>
        <v>Mon</v>
      </c>
      <c r="Z5" s="58"/>
      <c r="AA5" s="71"/>
    </row>
    <row r="6" spans="1:27" x14ac:dyDescent="0.2">
      <c r="A6" s="35">
        <v>41093</v>
      </c>
      <c r="B6" s="36" t="s">
        <v>23</v>
      </c>
      <c r="C6" s="42">
        <v>1739</v>
      </c>
      <c r="D6" s="20">
        <v>41458</v>
      </c>
      <c r="E6" s="21" t="s">
        <v>24</v>
      </c>
      <c r="F6" s="47">
        <v>2077</v>
      </c>
      <c r="G6" s="71"/>
      <c r="H6" s="35">
        <v>41823</v>
      </c>
      <c r="I6" s="36" t="s">
        <v>18</v>
      </c>
      <c r="J6" s="56">
        <v>2353</v>
      </c>
      <c r="K6" s="68"/>
      <c r="L6" s="20">
        <v>42188</v>
      </c>
      <c r="M6" s="21" t="s">
        <v>20</v>
      </c>
      <c r="N6" s="58">
        <v>2875</v>
      </c>
      <c r="O6" s="71"/>
      <c r="P6" s="35">
        <v>42554</v>
      </c>
      <c r="Q6" s="36" t="s">
        <v>21</v>
      </c>
      <c r="R6" s="56">
        <v>1643</v>
      </c>
      <c r="S6" s="68"/>
      <c r="T6" s="20">
        <v>42919</v>
      </c>
      <c r="U6" s="21" t="s">
        <v>22</v>
      </c>
      <c r="V6" s="58">
        <v>2453</v>
      </c>
      <c r="W6" s="71"/>
      <c r="X6" s="20">
        <v>43284</v>
      </c>
      <c r="Y6" s="21" t="str">
        <f t="shared" si="0"/>
        <v>Tue</v>
      </c>
      <c r="Z6" s="58"/>
      <c r="AA6" s="71"/>
    </row>
    <row r="7" spans="1:27" x14ac:dyDescent="0.2">
      <c r="A7" s="35">
        <v>41094</v>
      </c>
      <c r="B7" s="36" t="s">
        <v>24</v>
      </c>
      <c r="C7" s="42">
        <v>378</v>
      </c>
      <c r="D7" s="20">
        <v>41459</v>
      </c>
      <c r="E7" s="21" t="s">
        <v>18</v>
      </c>
      <c r="F7" s="47">
        <v>437</v>
      </c>
      <c r="G7" s="71"/>
      <c r="H7" s="35">
        <v>41824</v>
      </c>
      <c r="I7" s="36" t="s">
        <v>20</v>
      </c>
      <c r="J7" s="56">
        <v>532</v>
      </c>
      <c r="K7" s="68"/>
      <c r="L7" s="20">
        <v>42189</v>
      </c>
      <c r="M7" s="21" t="s">
        <v>19</v>
      </c>
      <c r="N7" s="58">
        <v>1134</v>
      </c>
      <c r="O7" s="71"/>
      <c r="P7" s="35">
        <v>42555</v>
      </c>
      <c r="Q7" s="36" t="s">
        <v>22</v>
      </c>
      <c r="R7" s="56">
        <v>579</v>
      </c>
      <c r="S7" s="68"/>
      <c r="T7" s="20">
        <v>42920</v>
      </c>
      <c r="U7" s="21" t="s">
        <v>23</v>
      </c>
      <c r="V7" s="58">
        <v>604</v>
      </c>
      <c r="W7" s="71"/>
      <c r="X7" s="20">
        <v>43285</v>
      </c>
      <c r="Y7" s="21" t="str">
        <f t="shared" si="0"/>
        <v>Wed</v>
      </c>
      <c r="Z7" s="58"/>
      <c r="AA7" s="71"/>
    </row>
    <row r="8" spans="1:27" x14ac:dyDescent="0.2">
      <c r="A8" s="35">
        <v>41095</v>
      </c>
      <c r="B8" s="36" t="s">
        <v>18</v>
      </c>
      <c r="C8" s="42">
        <v>1751</v>
      </c>
      <c r="D8" s="20">
        <v>41460</v>
      </c>
      <c r="E8" s="21" t="s">
        <v>20</v>
      </c>
      <c r="F8" s="47">
        <v>2221</v>
      </c>
      <c r="G8" s="71"/>
      <c r="H8" s="35">
        <v>41825</v>
      </c>
      <c r="I8" s="36" t="s">
        <v>19</v>
      </c>
      <c r="J8" s="56">
        <v>2100</v>
      </c>
      <c r="K8" s="68"/>
      <c r="L8" s="20">
        <v>42190</v>
      </c>
      <c r="M8" s="21" t="s">
        <v>21</v>
      </c>
      <c r="N8" s="58">
        <v>1017</v>
      </c>
      <c r="O8" s="71"/>
      <c r="P8" s="35">
        <v>42556</v>
      </c>
      <c r="Q8" s="36" t="s">
        <v>23</v>
      </c>
      <c r="R8" s="56">
        <v>2855</v>
      </c>
      <c r="S8" s="68"/>
      <c r="T8" s="20">
        <v>42921</v>
      </c>
      <c r="U8" s="21" t="s">
        <v>24</v>
      </c>
      <c r="V8" s="58">
        <v>2344</v>
      </c>
      <c r="W8" s="71"/>
      <c r="X8" s="20">
        <v>43286</v>
      </c>
      <c r="Y8" s="21" t="str">
        <f t="shared" si="0"/>
        <v>Thu</v>
      </c>
      <c r="Z8" s="58"/>
      <c r="AA8" s="71"/>
    </row>
    <row r="9" spans="1:27" x14ac:dyDescent="0.2">
      <c r="A9" s="35">
        <v>41096</v>
      </c>
      <c r="B9" s="36" t="s">
        <v>20</v>
      </c>
      <c r="C9" s="42">
        <v>1877</v>
      </c>
      <c r="D9" s="20">
        <v>41461</v>
      </c>
      <c r="E9" s="21" t="s">
        <v>19</v>
      </c>
      <c r="F9" s="47">
        <v>2398</v>
      </c>
      <c r="G9" s="71"/>
      <c r="H9" s="35">
        <v>41826</v>
      </c>
      <c r="I9" s="36" t="s">
        <v>21</v>
      </c>
      <c r="J9" s="56">
        <v>860</v>
      </c>
      <c r="K9" s="68"/>
      <c r="L9" s="20">
        <v>42191</v>
      </c>
      <c r="M9" s="21" t="s">
        <v>22</v>
      </c>
      <c r="N9" s="58">
        <v>1904</v>
      </c>
      <c r="O9" s="71"/>
      <c r="P9" s="35">
        <v>42557</v>
      </c>
      <c r="Q9" s="36" t="s">
        <v>24</v>
      </c>
      <c r="R9" s="56">
        <v>2546</v>
      </c>
      <c r="S9" s="68"/>
      <c r="T9" s="20">
        <v>42922</v>
      </c>
      <c r="U9" s="21" t="s">
        <v>18</v>
      </c>
      <c r="V9" s="58">
        <v>2371</v>
      </c>
      <c r="W9" s="71"/>
      <c r="X9" s="20">
        <v>43287</v>
      </c>
      <c r="Y9" s="21" t="str">
        <f t="shared" si="0"/>
        <v>Fri</v>
      </c>
      <c r="Z9" s="58"/>
      <c r="AA9" s="71"/>
    </row>
    <row r="10" spans="1:27" x14ac:dyDescent="0.2">
      <c r="A10" s="35">
        <v>41097</v>
      </c>
      <c r="B10" s="36" t="s">
        <v>19</v>
      </c>
      <c r="C10" s="42">
        <v>2509</v>
      </c>
      <c r="D10" s="20">
        <v>41462</v>
      </c>
      <c r="E10" s="21" t="s">
        <v>21</v>
      </c>
      <c r="F10" s="47">
        <v>1090</v>
      </c>
      <c r="G10" s="71"/>
      <c r="H10" s="35">
        <v>41827</v>
      </c>
      <c r="I10" s="36" t="s">
        <v>22</v>
      </c>
      <c r="J10" s="56">
        <v>1712</v>
      </c>
      <c r="K10" s="68"/>
      <c r="L10" s="20">
        <v>42192</v>
      </c>
      <c r="M10" s="21" t="s">
        <v>23</v>
      </c>
      <c r="N10" s="58">
        <v>1795</v>
      </c>
      <c r="O10" s="71"/>
      <c r="P10" s="35">
        <v>42558</v>
      </c>
      <c r="Q10" s="36" t="s">
        <v>18</v>
      </c>
      <c r="R10" s="56">
        <v>2635</v>
      </c>
      <c r="S10" s="68"/>
      <c r="T10" s="20">
        <v>42923</v>
      </c>
      <c r="U10" s="21" t="s">
        <v>20</v>
      </c>
      <c r="V10" s="58">
        <v>2827</v>
      </c>
      <c r="W10" s="71"/>
      <c r="X10" s="20">
        <v>43288</v>
      </c>
      <c r="Y10" s="21" t="str">
        <f t="shared" si="0"/>
        <v>Sat</v>
      </c>
      <c r="Z10" s="58"/>
      <c r="AA10" s="71"/>
    </row>
    <row r="11" spans="1:27" x14ac:dyDescent="0.2">
      <c r="A11" s="35">
        <v>41098</v>
      </c>
      <c r="B11" s="36" t="s">
        <v>21</v>
      </c>
      <c r="C11" s="42">
        <v>1143</v>
      </c>
      <c r="D11" s="20">
        <v>41463</v>
      </c>
      <c r="E11" s="21" t="s">
        <v>22</v>
      </c>
      <c r="F11" s="47">
        <v>1840</v>
      </c>
      <c r="G11" s="71"/>
      <c r="H11" s="35">
        <v>41828</v>
      </c>
      <c r="I11" s="36" t="s">
        <v>23</v>
      </c>
      <c r="J11" s="56">
        <v>1638</v>
      </c>
      <c r="K11" s="68"/>
      <c r="L11" s="20">
        <v>42193</v>
      </c>
      <c r="M11" s="21" t="s">
        <v>24</v>
      </c>
      <c r="N11" s="58">
        <v>1857</v>
      </c>
      <c r="O11" s="71"/>
      <c r="P11" s="35">
        <v>42559</v>
      </c>
      <c r="Q11" s="36" t="s">
        <v>20</v>
      </c>
      <c r="R11" s="56">
        <v>3981</v>
      </c>
      <c r="S11" s="68"/>
      <c r="T11" s="20">
        <v>42924</v>
      </c>
      <c r="U11" s="21" t="s">
        <v>19</v>
      </c>
      <c r="V11" s="58">
        <v>3382</v>
      </c>
      <c r="W11" s="71"/>
      <c r="X11" s="20">
        <v>43289</v>
      </c>
      <c r="Y11" s="21" t="str">
        <f t="shared" si="0"/>
        <v>Sun</v>
      </c>
      <c r="Z11" s="58"/>
      <c r="AA11" s="71"/>
    </row>
    <row r="12" spans="1:27" x14ac:dyDescent="0.2">
      <c r="A12" s="35">
        <v>41099</v>
      </c>
      <c r="B12" s="36" t="s">
        <v>22</v>
      </c>
      <c r="C12" s="42">
        <v>1651</v>
      </c>
      <c r="D12" s="20">
        <v>41464</v>
      </c>
      <c r="E12" s="21" t="s">
        <v>23</v>
      </c>
      <c r="F12" s="47">
        <v>1740</v>
      </c>
      <c r="G12" s="71"/>
      <c r="H12" s="35">
        <v>41829</v>
      </c>
      <c r="I12" s="36" t="s">
        <v>24</v>
      </c>
      <c r="J12" s="56">
        <v>1622</v>
      </c>
      <c r="K12" s="68"/>
      <c r="L12" s="20">
        <v>42194</v>
      </c>
      <c r="M12" s="21" t="s">
        <v>18</v>
      </c>
      <c r="N12" s="58">
        <v>1922</v>
      </c>
      <c r="O12" s="71"/>
      <c r="P12" s="35">
        <v>42560</v>
      </c>
      <c r="Q12" s="36" t="s">
        <v>19</v>
      </c>
      <c r="R12" s="56">
        <v>5222</v>
      </c>
      <c r="S12" s="68"/>
      <c r="T12" s="20">
        <v>42925</v>
      </c>
      <c r="U12" s="21" t="s">
        <v>21</v>
      </c>
      <c r="V12" s="58">
        <v>1538</v>
      </c>
      <c r="W12" s="71"/>
      <c r="X12" s="20">
        <v>43290</v>
      </c>
      <c r="Y12" s="21" t="str">
        <f t="shared" si="0"/>
        <v>Mon</v>
      </c>
      <c r="Z12" s="58"/>
      <c r="AA12" s="71"/>
    </row>
    <row r="13" spans="1:27" x14ac:dyDescent="0.2">
      <c r="A13" s="35">
        <v>41100</v>
      </c>
      <c r="B13" s="36" t="s">
        <v>23</v>
      </c>
      <c r="C13" s="42">
        <v>1524</v>
      </c>
      <c r="D13" s="20">
        <v>41465</v>
      </c>
      <c r="E13" s="21" t="s">
        <v>24</v>
      </c>
      <c r="F13" s="47">
        <v>1756</v>
      </c>
      <c r="G13" s="71"/>
      <c r="H13" s="35">
        <v>41830</v>
      </c>
      <c r="I13" s="36" t="s">
        <v>18</v>
      </c>
      <c r="J13" s="56">
        <v>1897</v>
      </c>
      <c r="K13" s="68"/>
      <c r="L13" s="20">
        <v>42195</v>
      </c>
      <c r="M13" s="21" t="s">
        <v>20</v>
      </c>
      <c r="N13" s="58">
        <v>2254</v>
      </c>
      <c r="O13" s="71"/>
      <c r="P13" s="35">
        <v>42561</v>
      </c>
      <c r="Q13" s="36" t="s">
        <v>21</v>
      </c>
      <c r="R13" s="56">
        <v>2203</v>
      </c>
      <c r="S13" s="68"/>
      <c r="T13" s="20">
        <v>42926</v>
      </c>
      <c r="U13" s="21" t="s">
        <v>22</v>
      </c>
      <c r="V13" s="58">
        <v>2085</v>
      </c>
      <c r="W13" s="71"/>
      <c r="X13" s="20">
        <v>43291</v>
      </c>
      <c r="Y13" s="21" t="str">
        <f t="shared" si="0"/>
        <v>Tue</v>
      </c>
      <c r="Z13" s="58"/>
      <c r="AA13" s="71"/>
    </row>
    <row r="14" spans="1:27" x14ac:dyDescent="0.2">
      <c r="A14" s="35">
        <v>41101</v>
      </c>
      <c r="B14" s="36" t="s">
        <v>24</v>
      </c>
      <c r="C14" s="42">
        <v>1556</v>
      </c>
      <c r="D14" s="20">
        <v>41466</v>
      </c>
      <c r="E14" s="21" t="s">
        <v>18</v>
      </c>
      <c r="F14" s="47">
        <v>1885</v>
      </c>
      <c r="G14" s="71"/>
      <c r="H14" s="35">
        <v>41831</v>
      </c>
      <c r="I14" s="36" t="s">
        <v>20</v>
      </c>
      <c r="J14" s="56">
        <v>2316</v>
      </c>
      <c r="K14" s="68"/>
      <c r="L14" s="20">
        <v>42196</v>
      </c>
      <c r="M14" s="21" t="s">
        <v>19</v>
      </c>
      <c r="N14" s="58">
        <v>2598</v>
      </c>
      <c r="O14" s="71"/>
      <c r="P14" s="35">
        <v>42562</v>
      </c>
      <c r="Q14" s="36" t="s">
        <v>22</v>
      </c>
      <c r="R14" s="56">
        <v>3055</v>
      </c>
      <c r="S14" s="68"/>
      <c r="T14" s="20">
        <v>42927</v>
      </c>
      <c r="U14" s="21" t="s">
        <v>23</v>
      </c>
      <c r="V14" s="58">
        <v>2208</v>
      </c>
      <c r="W14" s="71"/>
      <c r="X14" s="20">
        <v>43292</v>
      </c>
      <c r="Y14" s="21" t="str">
        <f t="shared" si="0"/>
        <v>Wed</v>
      </c>
      <c r="Z14" s="58"/>
      <c r="AA14" s="71"/>
    </row>
    <row r="15" spans="1:27" x14ac:dyDescent="0.2">
      <c r="A15" s="35">
        <v>41102</v>
      </c>
      <c r="B15" s="36" t="s">
        <v>18</v>
      </c>
      <c r="C15" s="42">
        <v>1675</v>
      </c>
      <c r="D15" s="20">
        <v>41467</v>
      </c>
      <c r="E15" s="21" t="s">
        <v>20</v>
      </c>
      <c r="F15" s="47">
        <v>2211</v>
      </c>
      <c r="G15" s="71"/>
      <c r="H15" s="35">
        <v>41832</v>
      </c>
      <c r="I15" s="36" t="s">
        <v>19</v>
      </c>
      <c r="J15" s="57">
        <v>2438</v>
      </c>
      <c r="K15" s="68"/>
      <c r="L15" s="20">
        <v>42197</v>
      </c>
      <c r="M15" s="21" t="s">
        <v>21</v>
      </c>
      <c r="N15" s="58">
        <v>1092</v>
      </c>
      <c r="O15" s="71"/>
      <c r="P15" s="35">
        <v>42563</v>
      </c>
      <c r="Q15" s="36" t="s">
        <v>23</v>
      </c>
      <c r="R15" s="56">
        <v>2833</v>
      </c>
      <c r="S15" s="68"/>
      <c r="T15" s="20">
        <v>42928</v>
      </c>
      <c r="U15" s="21" t="s">
        <v>24</v>
      </c>
      <c r="V15" s="59">
        <v>2233</v>
      </c>
      <c r="W15" s="71"/>
      <c r="X15" s="20">
        <v>43293</v>
      </c>
      <c r="Y15" s="21" t="str">
        <f t="shared" si="0"/>
        <v>Thu</v>
      </c>
      <c r="Z15" s="59"/>
      <c r="AA15" s="71"/>
    </row>
    <row r="16" spans="1:27" x14ac:dyDescent="0.2">
      <c r="A16" s="35">
        <v>41103</v>
      </c>
      <c r="B16" s="36" t="s">
        <v>20</v>
      </c>
      <c r="C16" s="42">
        <v>2087</v>
      </c>
      <c r="D16" s="20">
        <v>41468</v>
      </c>
      <c r="E16" s="21" t="s">
        <v>19</v>
      </c>
      <c r="F16" s="47">
        <v>2447</v>
      </c>
      <c r="G16" s="71"/>
      <c r="H16" s="35">
        <v>41833</v>
      </c>
      <c r="I16" s="36" t="s">
        <v>21</v>
      </c>
      <c r="J16" s="57">
        <v>1037</v>
      </c>
      <c r="K16" s="68"/>
      <c r="L16" s="20">
        <v>42198</v>
      </c>
      <c r="M16" s="21" t="s">
        <v>22</v>
      </c>
      <c r="N16" s="58">
        <v>1676</v>
      </c>
      <c r="O16" s="71"/>
      <c r="P16" s="35">
        <v>42564</v>
      </c>
      <c r="Q16" s="36" t="s">
        <v>24</v>
      </c>
      <c r="R16" s="56">
        <v>2752</v>
      </c>
      <c r="S16" s="68"/>
      <c r="T16" s="20">
        <v>42929</v>
      </c>
      <c r="U16" s="21" t="s">
        <v>18</v>
      </c>
      <c r="V16" s="59">
        <v>2368</v>
      </c>
      <c r="W16" s="71"/>
      <c r="X16" s="20">
        <v>43294</v>
      </c>
      <c r="Y16" s="21" t="str">
        <f t="shared" si="0"/>
        <v>Fri</v>
      </c>
      <c r="Z16" s="59"/>
      <c r="AA16" s="71"/>
    </row>
    <row r="17" spans="1:27" x14ac:dyDescent="0.2">
      <c r="A17" s="35">
        <v>41104</v>
      </c>
      <c r="B17" s="36" t="s">
        <v>19</v>
      </c>
      <c r="C17" s="42">
        <v>2549</v>
      </c>
      <c r="D17" s="20">
        <v>41469</v>
      </c>
      <c r="E17" s="21" t="s">
        <v>21</v>
      </c>
      <c r="F17" s="47">
        <v>845</v>
      </c>
      <c r="G17" s="71"/>
      <c r="H17" s="35">
        <v>41834</v>
      </c>
      <c r="I17" s="36" t="s">
        <v>22</v>
      </c>
      <c r="J17" s="57">
        <v>1532</v>
      </c>
      <c r="K17" s="68"/>
      <c r="L17" s="20">
        <v>42199</v>
      </c>
      <c r="M17" s="21" t="s">
        <v>23</v>
      </c>
      <c r="N17" s="58">
        <v>1844</v>
      </c>
      <c r="O17" s="71"/>
      <c r="P17" s="35">
        <v>42565</v>
      </c>
      <c r="Q17" s="36" t="s">
        <v>18</v>
      </c>
      <c r="R17" s="56">
        <v>2956</v>
      </c>
      <c r="S17" s="68"/>
      <c r="T17" s="20">
        <v>42930</v>
      </c>
      <c r="U17" s="21" t="s">
        <v>20</v>
      </c>
      <c r="V17" s="59">
        <v>2954</v>
      </c>
      <c r="W17" s="71"/>
      <c r="X17" s="20">
        <v>43295</v>
      </c>
      <c r="Y17" s="21" t="str">
        <f t="shared" si="0"/>
        <v>Sat</v>
      </c>
      <c r="Z17" s="59"/>
      <c r="AA17" s="71"/>
    </row>
    <row r="18" spans="1:27" x14ac:dyDescent="0.2">
      <c r="A18" s="35">
        <v>41105</v>
      </c>
      <c r="B18" s="36" t="s">
        <v>21</v>
      </c>
      <c r="C18" s="42">
        <v>1005</v>
      </c>
      <c r="D18" s="20">
        <v>41470</v>
      </c>
      <c r="E18" s="21" t="s">
        <v>22</v>
      </c>
      <c r="F18" s="47">
        <v>1582</v>
      </c>
      <c r="G18" s="71"/>
      <c r="H18" s="35">
        <v>41835</v>
      </c>
      <c r="I18" s="36" t="s">
        <v>23</v>
      </c>
      <c r="J18" s="57">
        <v>1686</v>
      </c>
      <c r="K18" s="68"/>
      <c r="L18" s="20">
        <v>42200</v>
      </c>
      <c r="M18" s="21" t="s">
        <v>24</v>
      </c>
      <c r="N18" s="58">
        <v>1967</v>
      </c>
      <c r="O18" s="71"/>
      <c r="P18" s="35">
        <v>42566</v>
      </c>
      <c r="Q18" s="36" t="s">
        <v>20</v>
      </c>
      <c r="R18" s="56">
        <v>3961</v>
      </c>
      <c r="S18" s="68"/>
      <c r="T18" s="20">
        <v>42931</v>
      </c>
      <c r="U18" s="21" t="s">
        <v>19</v>
      </c>
      <c r="V18" s="59">
        <v>3368</v>
      </c>
      <c r="W18" s="71"/>
      <c r="X18" s="20">
        <v>43296</v>
      </c>
      <c r="Y18" s="21" t="str">
        <f t="shared" si="0"/>
        <v>Sun</v>
      </c>
      <c r="Z18" s="59"/>
      <c r="AA18" s="71"/>
    </row>
    <row r="19" spans="1:27" x14ac:dyDescent="0.2">
      <c r="A19" s="35">
        <v>41106</v>
      </c>
      <c r="B19" s="36" t="s">
        <v>22</v>
      </c>
      <c r="C19" s="42">
        <v>1588</v>
      </c>
      <c r="D19" s="20">
        <v>41471</v>
      </c>
      <c r="E19" s="21" t="s">
        <v>23</v>
      </c>
      <c r="F19" s="47">
        <v>1837</v>
      </c>
      <c r="G19" s="71"/>
      <c r="H19" s="35">
        <v>41836</v>
      </c>
      <c r="I19" s="36" t="s">
        <v>24</v>
      </c>
      <c r="J19" s="57">
        <v>1676</v>
      </c>
      <c r="K19" s="68"/>
      <c r="L19" s="20">
        <v>42201</v>
      </c>
      <c r="M19" s="21" t="s">
        <v>18</v>
      </c>
      <c r="N19" s="58">
        <v>2081</v>
      </c>
      <c r="O19" s="71"/>
      <c r="P19" s="35">
        <v>42567</v>
      </c>
      <c r="Q19" s="36" t="s">
        <v>19</v>
      </c>
      <c r="R19" s="56">
        <v>4619</v>
      </c>
      <c r="S19" s="68"/>
      <c r="T19" s="20">
        <v>42932</v>
      </c>
      <c r="U19" s="21" t="s">
        <v>21</v>
      </c>
      <c r="V19" s="59">
        <v>1587</v>
      </c>
      <c r="W19" s="71"/>
      <c r="X19" s="20">
        <v>43297</v>
      </c>
      <c r="Y19" s="21" t="str">
        <f t="shared" si="0"/>
        <v>Mon</v>
      </c>
      <c r="Z19" s="59"/>
      <c r="AA19" s="71"/>
    </row>
    <row r="20" spans="1:27" x14ac:dyDescent="0.2">
      <c r="A20" s="35">
        <v>41107</v>
      </c>
      <c r="B20" s="36" t="s">
        <v>23</v>
      </c>
      <c r="C20" s="42">
        <v>1517</v>
      </c>
      <c r="D20" s="20">
        <v>41472</v>
      </c>
      <c r="E20" s="21" t="s">
        <v>24</v>
      </c>
      <c r="F20" s="47">
        <v>1777</v>
      </c>
      <c r="G20" s="71"/>
      <c r="H20" s="35">
        <v>41837</v>
      </c>
      <c r="I20" s="36" t="s">
        <v>18</v>
      </c>
      <c r="J20" s="57">
        <v>1824</v>
      </c>
      <c r="K20" s="68"/>
      <c r="L20" s="20">
        <v>42202</v>
      </c>
      <c r="M20" s="21" t="s">
        <v>20</v>
      </c>
      <c r="N20" s="58">
        <v>2664</v>
      </c>
      <c r="O20" s="71"/>
      <c r="P20" s="35">
        <v>42568</v>
      </c>
      <c r="Q20" s="36" t="s">
        <v>21</v>
      </c>
      <c r="R20" s="56">
        <v>2232</v>
      </c>
      <c r="S20" s="68"/>
      <c r="T20" s="20">
        <v>42933</v>
      </c>
      <c r="U20" s="21" t="s">
        <v>22</v>
      </c>
      <c r="V20" s="59">
        <v>2148</v>
      </c>
      <c r="W20" s="71"/>
      <c r="X20" s="20">
        <v>43298</v>
      </c>
      <c r="Y20" s="21" t="str">
        <f t="shared" si="0"/>
        <v>Tue</v>
      </c>
      <c r="Z20" s="59"/>
      <c r="AA20" s="71"/>
    </row>
    <row r="21" spans="1:27" x14ac:dyDescent="0.2">
      <c r="A21" s="35">
        <v>41108</v>
      </c>
      <c r="B21" s="36" t="s">
        <v>24</v>
      </c>
      <c r="C21" s="42">
        <v>1653</v>
      </c>
      <c r="D21" s="20">
        <v>41473</v>
      </c>
      <c r="E21" s="21" t="s">
        <v>18</v>
      </c>
      <c r="F21" s="47">
        <v>1844</v>
      </c>
      <c r="G21" s="71"/>
      <c r="H21" s="35">
        <v>41838</v>
      </c>
      <c r="I21" s="36" t="s">
        <v>20</v>
      </c>
      <c r="J21" s="57">
        <v>2278</v>
      </c>
      <c r="K21" s="68"/>
      <c r="L21" s="20">
        <v>42203</v>
      </c>
      <c r="M21" s="21" t="s">
        <v>19</v>
      </c>
      <c r="N21" s="58">
        <v>2882</v>
      </c>
      <c r="O21" s="71"/>
      <c r="P21" s="35">
        <v>42569</v>
      </c>
      <c r="Q21" s="36" t="s">
        <v>22</v>
      </c>
      <c r="R21" s="56">
        <v>3105</v>
      </c>
      <c r="S21" s="68"/>
      <c r="T21" s="20">
        <v>42934</v>
      </c>
      <c r="U21" s="21" t="s">
        <v>23</v>
      </c>
      <c r="V21" s="59">
        <v>2129</v>
      </c>
      <c r="W21" s="71"/>
      <c r="X21" s="20">
        <v>43299</v>
      </c>
      <c r="Y21" s="21" t="str">
        <f t="shared" si="0"/>
        <v>Wed</v>
      </c>
      <c r="Z21" s="59"/>
      <c r="AA21" s="71"/>
    </row>
    <row r="22" spans="1:27" x14ac:dyDescent="0.2">
      <c r="A22" s="35">
        <v>41109</v>
      </c>
      <c r="B22" s="36" t="s">
        <v>18</v>
      </c>
      <c r="C22" s="42">
        <v>1681</v>
      </c>
      <c r="D22" s="20">
        <v>41474</v>
      </c>
      <c r="E22" s="21" t="s">
        <v>20</v>
      </c>
      <c r="F22" s="47">
        <v>2342</v>
      </c>
      <c r="G22" s="71"/>
      <c r="H22" s="35">
        <v>41839</v>
      </c>
      <c r="I22" s="36" t="s">
        <v>19</v>
      </c>
      <c r="J22" s="57">
        <v>2354</v>
      </c>
      <c r="K22" s="68"/>
      <c r="L22" s="20">
        <v>42204</v>
      </c>
      <c r="M22" s="21" t="s">
        <v>21</v>
      </c>
      <c r="N22" s="58">
        <v>1136</v>
      </c>
      <c r="O22" s="71"/>
      <c r="P22" s="35">
        <v>42570</v>
      </c>
      <c r="Q22" s="36" t="s">
        <v>23</v>
      </c>
      <c r="R22" s="56">
        <v>2987</v>
      </c>
      <c r="S22" s="68"/>
      <c r="T22" s="20">
        <v>42935</v>
      </c>
      <c r="U22" s="21" t="s">
        <v>24</v>
      </c>
      <c r="V22" s="59">
        <v>2308</v>
      </c>
      <c r="W22" s="71"/>
      <c r="X22" s="20">
        <v>43300</v>
      </c>
      <c r="Y22" s="21" t="str">
        <f t="shared" si="0"/>
        <v>Thu</v>
      </c>
      <c r="Z22" s="59"/>
      <c r="AA22" s="71"/>
    </row>
    <row r="23" spans="1:27" x14ac:dyDescent="0.2">
      <c r="A23" s="35">
        <v>41110</v>
      </c>
      <c r="B23" s="36" t="s">
        <v>20</v>
      </c>
      <c r="C23" s="42">
        <v>2386</v>
      </c>
      <c r="D23" s="20">
        <v>41475</v>
      </c>
      <c r="E23" s="21" t="s">
        <v>19</v>
      </c>
      <c r="F23" s="47">
        <v>2963</v>
      </c>
      <c r="G23" s="71"/>
      <c r="H23" s="35">
        <v>41840</v>
      </c>
      <c r="I23" s="36" t="s">
        <v>21</v>
      </c>
      <c r="J23" s="57">
        <v>804</v>
      </c>
      <c r="K23" s="68"/>
      <c r="L23" s="20">
        <v>42205</v>
      </c>
      <c r="M23" s="21" t="s">
        <v>22</v>
      </c>
      <c r="N23" s="58">
        <v>2000</v>
      </c>
      <c r="O23" s="71"/>
      <c r="P23" s="35">
        <v>42571</v>
      </c>
      <c r="Q23" s="36" t="s">
        <v>24</v>
      </c>
      <c r="R23" s="56">
        <v>2953</v>
      </c>
      <c r="S23" s="68"/>
      <c r="T23" s="20">
        <v>42936</v>
      </c>
      <c r="U23" s="21" t="s">
        <v>18</v>
      </c>
      <c r="V23" s="59">
        <v>2390</v>
      </c>
      <c r="W23" s="71"/>
      <c r="X23" s="20">
        <v>43301</v>
      </c>
      <c r="Y23" s="21" t="str">
        <f t="shared" si="0"/>
        <v>Fri</v>
      </c>
      <c r="Z23" s="59"/>
      <c r="AA23" s="71"/>
    </row>
    <row r="24" spans="1:27" x14ac:dyDescent="0.2">
      <c r="A24" s="35">
        <v>41111</v>
      </c>
      <c r="B24" s="36" t="s">
        <v>19</v>
      </c>
      <c r="C24" s="42">
        <v>2687</v>
      </c>
      <c r="D24" s="20">
        <v>41476</v>
      </c>
      <c r="E24" s="21" t="s">
        <v>21</v>
      </c>
      <c r="F24" s="47">
        <v>1166</v>
      </c>
      <c r="G24" s="71"/>
      <c r="H24" s="35">
        <v>41841</v>
      </c>
      <c r="I24" s="36" t="s">
        <v>22</v>
      </c>
      <c r="J24" s="57">
        <v>1483</v>
      </c>
      <c r="K24" s="68"/>
      <c r="L24" s="20">
        <v>42206</v>
      </c>
      <c r="M24" s="21" t="s">
        <v>23</v>
      </c>
      <c r="N24" s="58">
        <v>1898</v>
      </c>
      <c r="O24" s="71"/>
      <c r="P24" s="35">
        <v>42572</v>
      </c>
      <c r="Q24" s="36" t="s">
        <v>18</v>
      </c>
      <c r="R24" s="56">
        <v>3017</v>
      </c>
      <c r="S24" s="68"/>
      <c r="T24" s="20">
        <v>42937</v>
      </c>
      <c r="U24" s="21" t="s">
        <v>20</v>
      </c>
      <c r="V24" s="59">
        <v>2980</v>
      </c>
      <c r="W24" s="71"/>
      <c r="X24" s="20">
        <v>43302</v>
      </c>
      <c r="Y24" s="21" t="str">
        <f t="shared" si="0"/>
        <v>Sat</v>
      </c>
      <c r="Z24" s="59"/>
      <c r="AA24" s="71"/>
    </row>
    <row r="25" spans="1:27" x14ac:dyDescent="0.2">
      <c r="A25" s="35">
        <v>41112</v>
      </c>
      <c r="B25" s="36" t="s">
        <v>21</v>
      </c>
      <c r="C25" s="42">
        <v>1042</v>
      </c>
      <c r="D25" s="20">
        <v>41477</v>
      </c>
      <c r="E25" s="21" t="s">
        <v>22</v>
      </c>
      <c r="F25" s="47">
        <v>1802</v>
      </c>
      <c r="G25" s="71"/>
      <c r="H25" s="35">
        <v>41842</v>
      </c>
      <c r="I25" s="36" t="s">
        <v>23</v>
      </c>
      <c r="J25" s="57">
        <v>1625</v>
      </c>
      <c r="K25" s="68"/>
      <c r="L25" s="20">
        <v>42207</v>
      </c>
      <c r="M25" s="21" t="s">
        <v>24</v>
      </c>
      <c r="N25" s="58">
        <v>1982</v>
      </c>
      <c r="O25" s="71"/>
      <c r="P25" s="35">
        <v>42573</v>
      </c>
      <c r="Q25" s="36" t="s">
        <v>20</v>
      </c>
      <c r="R25" s="56">
        <v>3607</v>
      </c>
      <c r="S25" s="68"/>
      <c r="T25" s="20">
        <v>42938</v>
      </c>
      <c r="U25" s="21" t="s">
        <v>19</v>
      </c>
      <c r="V25" s="59">
        <v>3170</v>
      </c>
      <c r="W25" s="71"/>
      <c r="X25" s="20">
        <v>43303</v>
      </c>
      <c r="Y25" s="21" t="str">
        <f t="shared" si="0"/>
        <v>Sun</v>
      </c>
      <c r="Z25" s="59"/>
      <c r="AA25" s="71"/>
    </row>
    <row r="26" spans="1:27" x14ac:dyDescent="0.2">
      <c r="A26" s="35">
        <v>41113</v>
      </c>
      <c r="B26" s="36" t="s">
        <v>22</v>
      </c>
      <c r="C26" s="42">
        <v>1790</v>
      </c>
      <c r="D26" s="20">
        <v>41478</v>
      </c>
      <c r="E26" s="21" t="s">
        <v>23</v>
      </c>
      <c r="F26" s="47">
        <v>1790</v>
      </c>
      <c r="G26" s="71"/>
      <c r="H26" s="35">
        <v>41843</v>
      </c>
      <c r="I26" s="36" t="s">
        <v>24</v>
      </c>
      <c r="J26" s="57">
        <v>1673</v>
      </c>
      <c r="K26" s="68"/>
      <c r="L26" s="20">
        <v>42208</v>
      </c>
      <c r="M26" s="21" t="s">
        <v>18</v>
      </c>
      <c r="N26" s="58">
        <v>2220</v>
      </c>
      <c r="O26" s="71"/>
      <c r="P26" s="35">
        <v>42574</v>
      </c>
      <c r="Q26" s="36" t="s">
        <v>19</v>
      </c>
      <c r="R26" s="56">
        <v>4052</v>
      </c>
      <c r="S26" s="68"/>
      <c r="T26" s="20">
        <v>42939</v>
      </c>
      <c r="U26" s="21" t="s">
        <v>21</v>
      </c>
      <c r="V26" s="59">
        <v>1552</v>
      </c>
      <c r="W26" s="71"/>
      <c r="X26" s="20">
        <v>43304</v>
      </c>
      <c r="Y26" s="21" t="str">
        <f t="shared" si="0"/>
        <v>Mon</v>
      </c>
      <c r="Z26" s="59"/>
      <c r="AA26" s="71"/>
    </row>
    <row r="27" spans="1:27" x14ac:dyDescent="0.2">
      <c r="A27" s="35">
        <v>41114</v>
      </c>
      <c r="B27" s="36" t="s">
        <v>23</v>
      </c>
      <c r="C27" s="42">
        <v>1856</v>
      </c>
      <c r="D27" s="20">
        <v>41479</v>
      </c>
      <c r="E27" s="21" t="s">
        <v>24</v>
      </c>
      <c r="F27" s="47">
        <v>1759</v>
      </c>
      <c r="G27" s="71"/>
      <c r="H27" s="35">
        <v>41844</v>
      </c>
      <c r="I27" s="36" t="s">
        <v>18</v>
      </c>
      <c r="J27" s="57">
        <v>1775</v>
      </c>
      <c r="K27" s="68"/>
      <c r="L27" s="20">
        <v>42209</v>
      </c>
      <c r="M27" s="21" t="s">
        <v>20</v>
      </c>
      <c r="N27" s="58">
        <v>2737</v>
      </c>
      <c r="O27" s="71"/>
      <c r="P27" s="35">
        <v>42575</v>
      </c>
      <c r="Q27" s="36" t="s">
        <v>21</v>
      </c>
      <c r="R27" s="56">
        <v>1584</v>
      </c>
      <c r="S27" s="68"/>
      <c r="T27" s="20">
        <v>42940</v>
      </c>
      <c r="U27" s="21" t="s">
        <v>22</v>
      </c>
      <c r="V27" s="59">
        <v>1991</v>
      </c>
      <c r="W27" s="71"/>
      <c r="X27" s="20">
        <v>43305</v>
      </c>
      <c r="Y27" s="21" t="str">
        <f t="shared" si="0"/>
        <v>Tue</v>
      </c>
      <c r="Z27" s="59"/>
      <c r="AA27" s="71"/>
    </row>
    <row r="28" spans="1:27" x14ac:dyDescent="0.2">
      <c r="A28" s="35">
        <v>41115</v>
      </c>
      <c r="B28" s="36" t="s">
        <v>24</v>
      </c>
      <c r="C28" s="42">
        <v>1909</v>
      </c>
      <c r="D28" s="20">
        <v>41480</v>
      </c>
      <c r="E28" s="21" t="s">
        <v>18</v>
      </c>
      <c r="F28" s="47">
        <v>1858</v>
      </c>
      <c r="G28" s="71"/>
      <c r="H28" s="35">
        <v>41845</v>
      </c>
      <c r="I28" s="36" t="s">
        <v>20</v>
      </c>
      <c r="J28" s="57">
        <v>2238</v>
      </c>
      <c r="K28" s="68"/>
      <c r="L28" s="20">
        <v>42210</v>
      </c>
      <c r="M28" s="21" t="s">
        <v>19</v>
      </c>
      <c r="N28" s="58">
        <v>3066</v>
      </c>
      <c r="O28" s="71"/>
      <c r="P28" s="35">
        <v>42576</v>
      </c>
      <c r="Q28" s="36" t="s">
        <v>22</v>
      </c>
      <c r="R28" s="56">
        <v>2442</v>
      </c>
      <c r="S28" s="68"/>
      <c r="T28" s="20">
        <v>42941</v>
      </c>
      <c r="U28" s="21" t="s">
        <v>23</v>
      </c>
      <c r="V28" s="59">
        <v>2087</v>
      </c>
      <c r="W28" s="71"/>
      <c r="X28" s="20">
        <v>43306</v>
      </c>
      <c r="Y28" s="21" t="str">
        <f t="shared" si="0"/>
        <v>Wed</v>
      </c>
      <c r="Z28" s="59"/>
      <c r="AA28" s="71"/>
    </row>
    <row r="29" spans="1:27" x14ac:dyDescent="0.2">
      <c r="A29" s="35">
        <v>41116</v>
      </c>
      <c r="B29" s="36" t="s">
        <v>18</v>
      </c>
      <c r="C29" s="42">
        <v>2018</v>
      </c>
      <c r="D29" s="20">
        <v>41481</v>
      </c>
      <c r="E29" s="21" t="s">
        <v>20</v>
      </c>
      <c r="F29" s="47">
        <v>2351</v>
      </c>
      <c r="G29" s="71"/>
      <c r="H29" s="35">
        <v>41846</v>
      </c>
      <c r="I29" s="36" t="s">
        <v>19</v>
      </c>
      <c r="J29" s="57">
        <v>2432</v>
      </c>
      <c r="K29" s="68"/>
      <c r="L29" s="20">
        <v>42211</v>
      </c>
      <c r="M29" s="21" t="s">
        <v>21</v>
      </c>
      <c r="N29" s="58">
        <v>1194</v>
      </c>
      <c r="O29" s="71"/>
      <c r="P29" s="35">
        <v>42577</v>
      </c>
      <c r="Q29" s="36" t="s">
        <v>23</v>
      </c>
      <c r="R29" s="56">
        <v>2537</v>
      </c>
      <c r="S29" s="68"/>
      <c r="T29" s="20">
        <v>42942</v>
      </c>
      <c r="U29" s="21" t="s">
        <v>24</v>
      </c>
      <c r="V29" s="59">
        <v>2201</v>
      </c>
      <c r="W29" s="71"/>
      <c r="X29" s="20">
        <v>43307</v>
      </c>
      <c r="Y29" s="21" t="str">
        <f t="shared" si="0"/>
        <v>Thu</v>
      </c>
      <c r="Z29" s="59"/>
      <c r="AA29" s="71"/>
    </row>
    <row r="30" spans="1:27" x14ac:dyDescent="0.2">
      <c r="A30" s="35">
        <v>41117</v>
      </c>
      <c r="B30" s="36" t="s">
        <v>20</v>
      </c>
      <c r="C30" s="42">
        <v>2548</v>
      </c>
      <c r="D30" s="20">
        <v>41482</v>
      </c>
      <c r="E30" s="21" t="s">
        <v>19</v>
      </c>
      <c r="F30" s="47">
        <v>2366</v>
      </c>
      <c r="G30" s="71"/>
      <c r="H30" s="35">
        <v>41847</v>
      </c>
      <c r="I30" s="36" t="s">
        <v>21</v>
      </c>
      <c r="J30" s="57">
        <v>971</v>
      </c>
      <c r="K30" s="68"/>
      <c r="L30" s="20">
        <v>42212</v>
      </c>
      <c r="M30" s="21" t="s">
        <v>22</v>
      </c>
      <c r="N30" s="58">
        <v>1871</v>
      </c>
      <c r="O30" s="71"/>
      <c r="P30" s="35">
        <v>42578</v>
      </c>
      <c r="Q30" s="36" t="s">
        <v>24</v>
      </c>
      <c r="R30" s="56">
        <v>2542</v>
      </c>
      <c r="S30" s="68"/>
      <c r="T30" s="20">
        <v>42943</v>
      </c>
      <c r="U30" s="21" t="s">
        <v>18</v>
      </c>
      <c r="V30" s="59">
        <v>2306</v>
      </c>
      <c r="W30" s="71"/>
      <c r="X30" s="20">
        <v>43308</v>
      </c>
      <c r="Y30" s="21" t="str">
        <f t="shared" si="0"/>
        <v>Fri</v>
      </c>
      <c r="Z30" s="59"/>
      <c r="AA30" s="71"/>
    </row>
    <row r="31" spans="1:27" x14ac:dyDescent="0.2">
      <c r="A31" s="35">
        <v>41118</v>
      </c>
      <c r="B31" s="36" t="s">
        <v>19</v>
      </c>
      <c r="C31" s="42">
        <v>2845</v>
      </c>
      <c r="D31" s="20">
        <v>41483</v>
      </c>
      <c r="E31" s="21" t="s">
        <v>21</v>
      </c>
      <c r="F31" s="47">
        <v>859</v>
      </c>
      <c r="G31" s="71"/>
      <c r="H31" s="35">
        <v>41848</v>
      </c>
      <c r="I31" s="36" t="s">
        <v>22</v>
      </c>
      <c r="J31" s="57">
        <v>1613</v>
      </c>
      <c r="K31" s="68"/>
      <c r="L31" s="20">
        <v>42213</v>
      </c>
      <c r="M31" s="21" t="s">
        <v>23</v>
      </c>
      <c r="N31" s="58">
        <v>1881</v>
      </c>
      <c r="O31" s="71"/>
      <c r="P31" s="35">
        <v>42579</v>
      </c>
      <c r="Q31" s="36" t="s">
        <v>18</v>
      </c>
      <c r="R31" s="56">
        <v>2725</v>
      </c>
      <c r="S31" s="68"/>
      <c r="T31" s="20">
        <v>42944</v>
      </c>
      <c r="U31" s="21" t="s">
        <v>20</v>
      </c>
      <c r="V31" s="59">
        <v>2850</v>
      </c>
      <c r="W31" s="71"/>
      <c r="X31" s="20">
        <v>43309</v>
      </c>
      <c r="Y31" s="21" t="str">
        <f t="shared" si="0"/>
        <v>Sat</v>
      </c>
      <c r="Z31" s="59"/>
      <c r="AA31" s="71"/>
    </row>
    <row r="32" spans="1:27" x14ac:dyDescent="0.2">
      <c r="A32" s="35">
        <v>41119</v>
      </c>
      <c r="B32" s="36" t="s">
        <v>21</v>
      </c>
      <c r="C32" s="42">
        <v>1234</v>
      </c>
      <c r="D32" s="20">
        <v>41484</v>
      </c>
      <c r="E32" s="21" t="s">
        <v>22</v>
      </c>
      <c r="F32" s="47">
        <v>1536</v>
      </c>
      <c r="G32" s="84"/>
      <c r="H32" s="35">
        <v>41849</v>
      </c>
      <c r="I32" s="36" t="s">
        <v>23</v>
      </c>
      <c r="J32" s="57">
        <v>1597</v>
      </c>
      <c r="K32" s="68"/>
      <c r="L32" s="20">
        <v>42214</v>
      </c>
      <c r="M32" s="21" t="s">
        <v>24</v>
      </c>
      <c r="N32" s="58">
        <v>1942</v>
      </c>
      <c r="O32" s="71"/>
      <c r="P32" s="35">
        <v>42580</v>
      </c>
      <c r="Q32" s="36" t="s">
        <v>20</v>
      </c>
      <c r="R32" s="56">
        <v>3430</v>
      </c>
      <c r="S32" s="68"/>
      <c r="T32" s="20">
        <v>42945</v>
      </c>
      <c r="U32" s="21" t="s">
        <v>19</v>
      </c>
      <c r="V32" s="122">
        <v>2863</v>
      </c>
      <c r="W32" s="84"/>
      <c r="X32" s="20">
        <v>43310</v>
      </c>
      <c r="Y32" s="21" t="str">
        <f t="shared" si="0"/>
        <v>Sun</v>
      </c>
      <c r="Z32" s="122"/>
      <c r="AA32" s="84"/>
    </row>
    <row r="33" spans="1:27" x14ac:dyDescent="0.2">
      <c r="A33" s="35">
        <v>41120</v>
      </c>
      <c r="B33" s="36" t="s">
        <v>22</v>
      </c>
      <c r="C33" s="42">
        <v>1786</v>
      </c>
      <c r="D33" s="20">
        <v>41485</v>
      </c>
      <c r="E33" s="21" t="s">
        <v>23</v>
      </c>
      <c r="F33" s="47">
        <v>1638</v>
      </c>
      <c r="G33" s="84"/>
      <c r="H33" s="35">
        <v>41850</v>
      </c>
      <c r="I33" s="36" t="s">
        <v>24</v>
      </c>
      <c r="J33" s="57">
        <v>1627</v>
      </c>
      <c r="K33" s="68"/>
      <c r="L33" s="20">
        <v>42215</v>
      </c>
      <c r="M33" s="21" t="s">
        <v>18</v>
      </c>
      <c r="N33" s="58">
        <v>2179</v>
      </c>
      <c r="O33" s="71"/>
      <c r="P33" s="35">
        <v>42581</v>
      </c>
      <c r="Q33" s="36" t="s">
        <v>19</v>
      </c>
      <c r="R33" s="56">
        <v>3567</v>
      </c>
      <c r="S33" s="68"/>
      <c r="T33" s="20">
        <v>42946</v>
      </c>
      <c r="U33" s="21" t="s">
        <v>21</v>
      </c>
      <c r="V33" s="122">
        <v>1152</v>
      </c>
      <c r="W33" s="84"/>
      <c r="X33" s="20">
        <v>43311</v>
      </c>
      <c r="Y33" s="21" t="str">
        <f t="shared" si="0"/>
        <v>Mon</v>
      </c>
      <c r="Z33" s="122"/>
      <c r="AA33" s="84"/>
    </row>
    <row r="34" spans="1:27" x14ac:dyDescent="0.2">
      <c r="A34" s="35">
        <v>41121</v>
      </c>
      <c r="B34" s="36" t="s">
        <v>23</v>
      </c>
      <c r="C34" s="42">
        <v>1839</v>
      </c>
      <c r="D34" s="20">
        <v>41486</v>
      </c>
      <c r="E34" s="21" t="s">
        <v>24</v>
      </c>
      <c r="F34" s="51">
        <v>1626</v>
      </c>
      <c r="G34" s="84"/>
      <c r="H34" s="35">
        <v>41851</v>
      </c>
      <c r="I34" s="36" t="s">
        <v>18</v>
      </c>
      <c r="J34" s="57">
        <v>1819</v>
      </c>
      <c r="K34" s="68"/>
      <c r="L34" s="20">
        <v>42216</v>
      </c>
      <c r="M34" s="21" t="s">
        <v>20</v>
      </c>
      <c r="N34" s="58">
        <v>2831</v>
      </c>
      <c r="O34" s="71"/>
      <c r="P34" s="35">
        <v>42582</v>
      </c>
      <c r="Q34" s="36" t="s">
        <v>21</v>
      </c>
      <c r="R34" s="56">
        <v>1307</v>
      </c>
      <c r="S34" s="68"/>
      <c r="T34" s="20">
        <v>42947</v>
      </c>
      <c r="U34" s="21" t="s">
        <v>22</v>
      </c>
      <c r="V34" s="53">
        <v>2013</v>
      </c>
      <c r="W34" s="84"/>
      <c r="X34" s="20">
        <v>43312</v>
      </c>
      <c r="Y34" s="21" t="str">
        <f t="shared" si="0"/>
        <v>Tue</v>
      </c>
      <c r="Z34" s="53"/>
      <c r="AA34" s="84"/>
    </row>
    <row r="35" spans="1:27" x14ac:dyDescent="0.2">
      <c r="A35" s="93"/>
      <c r="B35" s="91"/>
      <c r="C35" s="94"/>
      <c r="D35" s="93"/>
      <c r="E35" s="91"/>
      <c r="F35" s="91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7" t="s">
        <v>13</v>
      </c>
      <c r="B36" s="228"/>
      <c r="C36" s="105">
        <f>SUM(C4:C34)</f>
        <v>53907</v>
      </c>
      <c r="D36" s="225" t="s">
        <v>13</v>
      </c>
      <c r="E36" s="226"/>
      <c r="F36" s="43">
        <f>SUM(F4:F34)</f>
        <v>55569</v>
      </c>
      <c r="G36" s="71">
        <f>SUM((F36/C36)-1)</f>
        <v>3.08308753965163E-2</v>
      </c>
      <c r="H36" s="227" t="s">
        <v>13</v>
      </c>
      <c r="I36" s="228"/>
      <c r="J36" s="54">
        <f>SUM(J4:J34)</f>
        <v>53150</v>
      </c>
      <c r="K36" s="68">
        <f>SUM((J36/F36)-1)</f>
        <v>-4.3531465385376777E-2</v>
      </c>
      <c r="L36" s="229" t="s">
        <v>13</v>
      </c>
      <c r="M36" s="230"/>
      <c r="N36" s="90">
        <f>SUM(N4:N34)</f>
        <v>63038</v>
      </c>
      <c r="O36" s="71">
        <f>SUM((N36/J36)-1)</f>
        <v>0.18603951081843828</v>
      </c>
      <c r="P36" s="227" t="s">
        <v>13</v>
      </c>
      <c r="Q36" s="228"/>
      <c r="R36" s="54">
        <f>SUM(R4:R34)</f>
        <v>91833</v>
      </c>
      <c r="S36" s="68">
        <f>SUM((R36/N36)-1)</f>
        <v>0.45678796916145825</v>
      </c>
      <c r="T36" s="229" t="s">
        <v>13</v>
      </c>
      <c r="U36" s="230"/>
      <c r="V36" s="90">
        <f>SUM(V4:V34)</f>
        <v>71277</v>
      </c>
      <c r="W36" s="84">
        <f>SUM((V36/R36)-1)</f>
        <v>-0.22384110287151682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16" t="s">
        <v>32</v>
      </c>
      <c r="B37" s="217"/>
      <c r="C37" s="89">
        <f>AVERAGE(C4:C34)</f>
        <v>1738.9354838709678</v>
      </c>
      <c r="D37" s="236" t="s">
        <v>32</v>
      </c>
      <c r="E37" s="237"/>
      <c r="F37" s="72">
        <f>AVERAGE(F4:F34)</f>
        <v>1792.5483870967741</v>
      </c>
      <c r="G37" s="75"/>
      <c r="H37" s="216" t="s">
        <v>32</v>
      </c>
      <c r="I37" s="217"/>
      <c r="J37" s="70">
        <f>AVERAGE(J4:J34)</f>
        <v>1714.516129032258</v>
      </c>
      <c r="K37" s="73"/>
      <c r="L37" s="218" t="s">
        <v>32</v>
      </c>
      <c r="M37" s="219"/>
      <c r="N37" s="88">
        <f>AVERAGE(N4:N34)</f>
        <v>2033.483870967742</v>
      </c>
      <c r="O37" s="75"/>
      <c r="P37" s="216" t="s">
        <v>32</v>
      </c>
      <c r="Q37" s="217"/>
      <c r="R37" s="70">
        <f>AVERAGE(R4:R34)</f>
        <v>2962.3548387096776</v>
      </c>
      <c r="S37" s="73">
        <f>SUM((R37/N37)-1)</f>
        <v>0.45678796916145825</v>
      </c>
      <c r="T37" s="218" t="s">
        <v>32</v>
      </c>
      <c r="U37" s="219"/>
      <c r="V37" s="88">
        <f>AVERAGE(V4:V34)</f>
        <v>2299.2580645161293</v>
      </c>
      <c r="W37" s="83"/>
      <c r="X37" s="218" t="s">
        <v>32</v>
      </c>
      <c r="Y37" s="219"/>
      <c r="Z37" s="88" t="e">
        <f>AVERAGE(Z4:Z34)</f>
        <v>#DIV/0!</v>
      </c>
      <c r="AA37" s="83"/>
    </row>
    <row r="42" spans="1:27" x14ac:dyDescent="0.2">
      <c r="N42" s="119"/>
    </row>
    <row r="43" spans="1:27" x14ac:dyDescent="0.2">
      <c r="N43" s="119"/>
    </row>
    <row r="44" spans="1:27" x14ac:dyDescent="0.2">
      <c r="N44" s="119"/>
    </row>
  </sheetData>
  <customSheetViews>
    <customSheetView guid="{6828C9CD-F0DF-4095-BFAF-9186B4B82A2A}" fitToPage="1">
      <selection activeCell="P40" sqref="P40"/>
      <pageMargins left="0.7" right="0.7" top="0.75" bottom="0.75" header="0.3" footer="0.3"/>
      <pageSetup fitToWidth="0" orientation="portrait" r:id="rId1"/>
    </customSheetView>
  </customSheetViews>
  <mergeCells count="22">
    <mergeCell ref="X2:Z2"/>
    <mergeCell ref="X36:Y36"/>
    <mergeCell ref="X37:Y37"/>
    <mergeCell ref="A1:W1"/>
    <mergeCell ref="L2:N2"/>
    <mergeCell ref="P2:R2"/>
    <mergeCell ref="T2:V2"/>
    <mergeCell ref="L36:M36"/>
    <mergeCell ref="P36:Q36"/>
    <mergeCell ref="T36:U36"/>
    <mergeCell ref="A2:C2"/>
    <mergeCell ref="D2:F2"/>
    <mergeCell ref="A36:B36"/>
    <mergeCell ref="D36:E36"/>
    <mergeCell ref="H2:J2"/>
    <mergeCell ref="H36:I36"/>
    <mergeCell ref="A37:B37"/>
    <mergeCell ref="D37:E37"/>
    <mergeCell ref="L37:M37"/>
    <mergeCell ref="P37:Q37"/>
    <mergeCell ref="T37:U37"/>
    <mergeCell ref="H37:I37"/>
  </mergeCells>
  <conditionalFormatting sqref="W36:W37">
    <cfRule type="cellIs" dxfId="55" priority="3" operator="greaterThan">
      <formula>0</formula>
    </cfRule>
  </conditionalFormatting>
  <conditionalFormatting sqref="W4:W34">
    <cfRule type="cellIs" dxfId="54" priority="7" operator="greaterThan">
      <formula>0</formula>
    </cfRule>
  </conditionalFormatting>
  <conditionalFormatting sqref="S36:S37">
    <cfRule type="cellIs" dxfId="53" priority="4" operator="greaterThan">
      <formula>0</formula>
    </cfRule>
  </conditionalFormatting>
  <conditionalFormatting sqref="K36:K37">
    <cfRule type="cellIs" dxfId="52" priority="6" operator="greaterThan">
      <formula>0</formula>
    </cfRule>
  </conditionalFormatting>
  <conditionalFormatting sqref="G4:G34 G36:G37 K4:K34">
    <cfRule type="cellIs" dxfId="51" priority="10" operator="greaterThan">
      <formula>0</formula>
    </cfRule>
  </conditionalFormatting>
  <conditionalFormatting sqref="O4:O34">
    <cfRule type="cellIs" dxfId="50" priority="9" operator="greaterThan">
      <formula>0</formula>
    </cfRule>
  </conditionalFormatting>
  <conditionalFormatting sqref="S4:S34">
    <cfRule type="cellIs" dxfId="49" priority="8" operator="greaterThan">
      <formula>0</formula>
    </cfRule>
  </conditionalFormatting>
  <conditionalFormatting sqref="O36:O37">
    <cfRule type="cellIs" dxfId="48" priority="5" operator="greaterThan">
      <formula>0</formula>
    </cfRule>
  </conditionalFormatting>
  <conditionalFormatting sqref="AA36:AA37">
    <cfRule type="cellIs" dxfId="47" priority="1" operator="greaterThan">
      <formula>0</formula>
    </cfRule>
  </conditionalFormatting>
  <conditionalFormatting sqref="AA4:AA34">
    <cfRule type="cellIs" dxfId="46" priority="2" operator="greaterThan">
      <formula>0</formula>
    </cfRule>
  </conditionalFormatting>
  <pageMargins left="0.7" right="0.7" top="0.75" bottom="0.75" header="0.3" footer="0.3"/>
  <pageSetup fitToWidth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J1" workbookViewId="0">
      <selection activeCell="V22" sqref="V22"/>
    </sheetView>
  </sheetViews>
  <sheetFormatPr defaultColWidth="10" defaultRowHeight="12.75" x14ac:dyDescent="0.2"/>
  <sheetData>
    <row r="1" spans="1:27" ht="13.5" thickBot="1" x14ac:dyDescent="0.25">
      <c r="A1" s="238" t="s">
        <v>31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7" x14ac:dyDescent="0.2">
      <c r="A2" s="220">
        <v>2012</v>
      </c>
      <c r="B2" s="221"/>
      <c r="C2" s="222"/>
      <c r="D2" s="220">
        <v>2013</v>
      </c>
      <c r="E2" s="221"/>
      <c r="F2" s="221"/>
      <c r="G2" s="121" t="s">
        <v>36</v>
      </c>
      <c r="H2" s="220">
        <v>2014</v>
      </c>
      <c r="I2" s="221"/>
      <c r="J2" s="221"/>
      <c r="K2" s="121" t="s">
        <v>36</v>
      </c>
      <c r="L2" s="220">
        <v>2015</v>
      </c>
      <c r="M2" s="221"/>
      <c r="N2" s="221"/>
      <c r="O2" s="121" t="s">
        <v>36</v>
      </c>
      <c r="P2" s="220">
        <v>2016</v>
      </c>
      <c r="Q2" s="221"/>
      <c r="R2" s="221"/>
      <c r="S2" s="121" t="s">
        <v>36</v>
      </c>
      <c r="T2" s="220">
        <v>2017</v>
      </c>
      <c r="U2" s="221"/>
      <c r="V2" s="221"/>
      <c r="W2" s="121" t="s">
        <v>36</v>
      </c>
      <c r="X2" s="220">
        <v>2018</v>
      </c>
      <c r="Y2" s="221"/>
      <c r="Z2" s="221"/>
      <c r="AA2" s="193" t="s">
        <v>36</v>
      </c>
    </row>
    <row r="3" spans="1:27" x14ac:dyDescent="0.2">
      <c r="A3" s="66" t="s">
        <v>15</v>
      </c>
      <c r="B3" s="55" t="s">
        <v>16</v>
      </c>
      <c r="C3" s="76" t="s">
        <v>17</v>
      </c>
      <c r="D3" s="66" t="s">
        <v>15</v>
      </c>
      <c r="E3" s="55" t="s">
        <v>16</v>
      </c>
      <c r="F3" s="55" t="s">
        <v>17</v>
      </c>
      <c r="G3" s="67" t="s">
        <v>37</v>
      </c>
      <c r="H3" s="66" t="s">
        <v>15</v>
      </c>
      <c r="I3" s="55" t="s">
        <v>16</v>
      </c>
      <c r="J3" s="55" t="s">
        <v>17</v>
      </c>
      <c r="K3" s="67" t="s">
        <v>37</v>
      </c>
      <c r="L3" s="66" t="s">
        <v>15</v>
      </c>
      <c r="M3" s="55" t="s">
        <v>16</v>
      </c>
      <c r="N3" s="55" t="s">
        <v>17</v>
      </c>
      <c r="O3" s="67" t="s">
        <v>37</v>
      </c>
      <c r="P3" s="66" t="s">
        <v>15</v>
      </c>
      <c r="Q3" s="55" t="s">
        <v>16</v>
      </c>
      <c r="R3" s="55" t="s">
        <v>17</v>
      </c>
      <c r="S3" s="67" t="s">
        <v>37</v>
      </c>
      <c r="T3" s="66" t="s">
        <v>15</v>
      </c>
      <c r="U3" s="55" t="s">
        <v>16</v>
      </c>
      <c r="V3" s="55" t="s">
        <v>17</v>
      </c>
      <c r="W3" s="67" t="s">
        <v>37</v>
      </c>
      <c r="X3" s="66" t="s">
        <v>15</v>
      </c>
      <c r="Y3" s="55" t="s">
        <v>16</v>
      </c>
      <c r="Z3" s="55" t="s">
        <v>17</v>
      </c>
      <c r="AA3" s="67" t="s">
        <v>37</v>
      </c>
    </row>
    <row r="4" spans="1:27" x14ac:dyDescent="0.2">
      <c r="A4" s="35">
        <v>41122</v>
      </c>
      <c r="B4" s="36" t="s">
        <v>24</v>
      </c>
      <c r="C4" s="37">
        <v>1877</v>
      </c>
      <c r="D4" s="20">
        <v>41487</v>
      </c>
      <c r="E4" s="21" t="s">
        <v>18</v>
      </c>
      <c r="F4" s="47">
        <v>2013</v>
      </c>
      <c r="G4" s="71"/>
      <c r="H4" s="35">
        <v>41852</v>
      </c>
      <c r="I4" s="36" t="s">
        <v>20</v>
      </c>
      <c r="J4" s="56">
        <v>2704</v>
      </c>
      <c r="K4" s="68"/>
      <c r="L4" s="20">
        <v>42217</v>
      </c>
      <c r="M4" s="21" t="s">
        <v>19</v>
      </c>
      <c r="N4" s="58">
        <v>2758</v>
      </c>
      <c r="O4" s="71"/>
      <c r="P4" s="35">
        <v>42583</v>
      </c>
      <c r="Q4" s="36" t="s">
        <v>22</v>
      </c>
      <c r="R4" s="56">
        <v>2241</v>
      </c>
      <c r="S4" s="68"/>
      <c r="T4" s="20">
        <v>42948</v>
      </c>
      <c r="U4" s="21" t="s">
        <v>23</v>
      </c>
      <c r="V4" s="58">
        <v>2209</v>
      </c>
      <c r="W4" s="71"/>
      <c r="X4" s="20">
        <v>43313</v>
      </c>
      <c r="Y4" s="21" t="str">
        <f>TEXT(X4,"ddd")</f>
        <v>Wed</v>
      </c>
      <c r="Z4" s="58"/>
      <c r="AA4" s="71"/>
    </row>
    <row r="5" spans="1:27" x14ac:dyDescent="0.2">
      <c r="A5" s="35">
        <v>41123</v>
      </c>
      <c r="B5" s="36" t="s">
        <v>18</v>
      </c>
      <c r="C5" s="42">
        <v>1987</v>
      </c>
      <c r="D5" s="20">
        <v>41488</v>
      </c>
      <c r="E5" s="21" t="s">
        <v>20</v>
      </c>
      <c r="F5" s="47">
        <v>2558</v>
      </c>
      <c r="G5" s="71"/>
      <c r="H5" s="35">
        <v>41853</v>
      </c>
      <c r="I5" s="36" t="s">
        <v>19</v>
      </c>
      <c r="J5" s="56">
        <v>2709</v>
      </c>
      <c r="K5" s="68"/>
      <c r="L5" s="20">
        <v>42218</v>
      </c>
      <c r="M5" s="21" t="s">
        <v>21</v>
      </c>
      <c r="N5" s="58">
        <v>973</v>
      </c>
      <c r="O5" s="71"/>
      <c r="P5" s="35">
        <v>42584</v>
      </c>
      <c r="Q5" s="36" t="s">
        <v>23</v>
      </c>
      <c r="R5" s="56">
        <v>2364</v>
      </c>
      <c r="S5" s="68"/>
      <c r="T5" s="20">
        <v>42949</v>
      </c>
      <c r="U5" s="21" t="s">
        <v>24</v>
      </c>
      <c r="V5" s="58">
        <v>2174</v>
      </c>
      <c r="W5" s="71"/>
      <c r="X5" s="20">
        <v>43314</v>
      </c>
      <c r="Y5" s="21" t="str">
        <f t="shared" ref="Y5:Y34" si="0">TEXT(X5,"ddd")</f>
        <v>Thu</v>
      </c>
      <c r="Z5" s="58"/>
      <c r="AA5" s="71"/>
    </row>
    <row r="6" spans="1:27" x14ac:dyDescent="0.2">
      <c r="A6" s="35">
        <v>41124</v>
      </c>
      <c r="B6" s="36" t="s">
        <v>20</v>
      </c>
      <c r="C6" s="42">
        <v>2586</v>
      </c>
      <c r="D6" s="20">
        <v>41489</v>
      </c>
      <c r="E6" s="21" t="s">
        <v>19</v>
      </c>
      <c r="F6" s="47">
        <v>2714</v>
      </c>
      <c r="G6" s="71"/>
      <c r="H6" s="35">
        <v>41854</v>
      </c>
      <c r="I6" s="36" t="s">
        <v>21</v>
      </c>
      <c r="J6" s="56">
        <v>1015</v>
      </c>
      <c r="K6" s="68"/>
      <c r="L6" s="20">
        <v>42219</v>
      </c>
      <c r="M6" s="21" t="s">
        <v>22</v>
      </c>
      <c r="N6" s="58">
        <v>1917</v>
      </c>
      <c r="O6" s="71"/>
      <c r="P6" s="35">
        <v>42585</v>
      </c>
      <c r="Q6" s="36" t="s">
        <v>24</v>
      </c>
      <c r="R6" s="56">
        <v>2504</v>
      </c>
      <c r="S6" s="68"/>
      <c r="T6" s="20">
        <v>42950</v>
      </c>
      <c r="U6" s="21" t="s">
        <v>18</v>
      </c>
      <c r="V6" s="58">
        <v>2593</v>
      </c>
      <c r="W6" s="71"/>
      <c r="X6" s="20">
        <v>43315</v>
      </c>
      <c r="Y6" s="21" t="str">
        <f t="shared" si="0"/>
        <v>Fri</v>
      </c>
      <c r="Z6" s="58"/>
      <c r="AA6" s="71"/>
    </row>
    <row r="7" spans="1:27" x14ac:dyDescent="0.2">
      <c r="A7" s="35">
        <v>41125</v>
      </c>
      <c r="B7" s="36" t="s">
        <v>19</v>
      </c>
      <c r="C7" s="42">
        <v>3077</v>
      </c>
      <c r="D7" s="20">
        <v>41490</v>
      </c>
      <c r="E7" s="21" t="s">
        <v>21</v>
      </c>
      <c r="F7" s="47">
        <v>939</v>
      </c>
      <c r="G7" s="71"/>
      <c r="H7" s="35">
        <v>41855</v>
      </c>
      <c r="I7" s="36" t="s">
        <v>22</v>
      </c>
      <c r="J7" s="56">
        <v>1097</v>
      </c>
      <c r="K7" s="68"/>
      <c r="L7" s="20">
        <v>42220</v>
      </c>
      <c r="M7" s="21" t="s">
        <v>23</v>
      </c>
      <c r="N7" s="58">
        <v>1974</v>
      </c>
      <c r="O7" s="71"/>
      <c r="P7" s="35">
        <v>42586</v>
      </c>
      <c r="Q7" s="36" t="s">
        <v>18</v>
      </c>
      <c r="R7" s="56">
        <v>2520</v>
      </c>
      <c r="S7" s="68"/>
      <c r="T7" s="20">
        <v>42951</v>
      </c>
      <c r="U7" s="21" t="s">
        <v>20</v>
      </c>
      <c r="V7" s="58">
        <v>2998</v>
      </c>
      <c r="W7" s="71"/>
      <c r="X7" s="20">
        <v>43316</v>
      </c>
      <c r="Y7" s="21" t="str">
        <f t="shared" si="0"/>
        <v>Sat</v>
      </c>
      <c r="Z7" s="58"/>
      <c r="AA7" s="71"/>
    </row>
    <row r="8" spans="1:27" x14ac:dyDescent="0.2">
      <c r="A8" s="35">
        <v>41126</v>
      </c>
      <c r="B8" s="36" t="s">
        <v>21</v>
      </c>
      <c r="C8" s="42">
        <v>1290</v>
      </c>
      <c r="D8" s="20">
        <v>41491</v>
      </c>
      <c r="E8" s="21" t="s">
        <v>22</v>
      </c>
      <c r="F8" s="47">
        <v>1742</v>
      </c>
      <c r="G8" s="71"/>
      <c r="H8" s="35">
        <v>41856</v>
      </c>
      <c r="I8" s="36" t="s">
        <v>23</v>
      </c>
      <c r="J8" s="56">
        <v>2322</v>
      </c>
      <c r="K8" s="68"/>
      <c r="L8" s="20">
        <v>42221</v>
      </c>
      <c r="M8" s="21" t="s">
        <v>24</v>
      </c>
      <c r="N8" s="58">
        <v>1942</v>
      </c>
      <c r="O8" s="71"/>
      <c r="P8" s="35">
        <v>42587</v>
      </c>
      <c r="Q8" s="36" t="s">
        <v>20</v>
      </c>
      <c r="R8" s="56">
        <v>3013</v>
      </c>
      <c r="S8" s="68"/>
      <c r="T8" s="20">
        <v>42952</v>
      </c>
      <c r="U8" s="21" t="s">
        <v>19</v>
      </c>
      <c r="V8" s="58">
        <v>3465</v>
      </c>
      <c r="W8" s="71"/>
      <c r="X8" s="20">
        <v>43317</v>
      </c>
      <c r="Y8" s="21" t="str">
        <f t="shared" si="0"/>
        <v>Sun</v>
      </c>
      <c r="Z8" s="58"/>
      <c r="AA8" s="71"/>
    </row>
    <row r="9" spans="1:27" x14ac:dyDescent="0.2">
      <c r="A9" s="35">
        <v>41127</v>
      </c>
      <c r="B9" s="36" t="s">
        <v>22</v>
      </c>
      <c r="C9" s="42">
        <v>1801</v>
      </c>
      <c r="D9" s="20">
        <v>41492</v>
      </c>
      <c r="E9" s="21" t="s">
        <v>23</v>
      </c>
      <c r="F9" s="47">
        <v>1590</v>
      </c>
      <c r="G9" s="71"/>
      <c r="H9" s="35">
        <v>41857</v>
      </c>
      <c r="I9" s="36" t="s">
        <v>24</v>
      </c>
      <c r="J9" s="56">
        <v>1631</v>
      </c>
      <c r="K9" s="68"/>
      <c r="L9" s="20">
        <v>42222</v>
      </c>
      <c r="M9" s="21" t="s">
        <v>18</v>
      </c>
      <c r="N9" s="58">
        <v>2137</v>
      </c>
      <c r="O9" s="71"/>
      <c r="P9" s="35">
        <v>42588</v>
      </c>
      <c r="Q9" s="36" t="s">
        <v>19</v>
      </c>
      <c r="R9" s="56">
        <v>4046</v>
      </c>
      <c r="S9" s="68"/>
      <c r="T9" s="20">
        <v>42953</v>
      </c>
      <c r="U9" s="21" t="s">
        <v>21</v>
      </c>
      <c r="V9" s="58">
        <v>1478</v>
      </c>
      <c r="W9" s="71"/>
      <c r="X9" s="20">
        <v>43318</v>
      </c>
      <c r="Y9" s="21" t="str">
        <f t="shared" si="0"/>
        <v>Mon</v>
      </c>
      <c r="Z9" s="58"/>
      <c r="AA9" s="71"/>
    </row>
    <row r="10" spans="1:27" x14ac:dyDescent="0.2">
      <c r="A10" s="35">
        <v>41128</v>
      </c>
      <c r="B10" s="36" t="s">
        <v>23</v>
      </c>
      <c r="C10" s="42">
        <v>1833</v>
      </c>
      <c r="D10" s="20">
        <v>41493</v>
      </c>
      <c r="E10" s="21" t="s">
        <v>24</v>
      </c>
      <c r="F10" s="47">
        <v>1608</v>
      </c>
      <c r="G10" s="71"/>
      <c r="H10" s="35">
        <v>41858</v>
      </c>
      <c r="I10" s="36" t="s">
        <v>18</v>
      </c>
      <c r="J10" s="56">
        <v>1732</v>
      </c>
      <c r="K10" s="68"/>
      <c r="L10" s="20">
        <v>42223</v>
      </c>
      <c r="M10" s="21" t="s">
        <v>20</v>
      </c>
      <c r="N10" s="58">
        <v>2485</v>
      </c>
      <c r="O10" s="71"/>
      <c r="P10" s="35">
        <v>42589</v>
      </c>
      <c r="Q10" s="36" t="s">
        <v>21</v>
      </c>
      <c r="R10" s="56">
        <v>1741</v>
      </c>
      <c r="S10" s="68"/>
      <c r="T10" s="20">
        <v>42954</v>
      </c>
      <c r="U10" s="21" t="s">
        <v>22</v>
      </c>
      <c r="V10" s="58">
        <v>2011</v>
      </c>
      <c r="W10" s="71"/>
      <c r="X10" s="20">
        <v>43319</v>
      </c>
      <c r="Y10" s="21" t="str">
        <f t="shared" si="0"/>
        <v>Tue</v>
      </c>
      <c r="Z10" s="58"/>
      <c r="AA10" s="71"/>
    </row>
    <row r="11" spans="1:27" x14ac:dyDescent="0.2">
      <c r="A11" s="35">
        <v>41129</v>
      </c>
      <c r="B11" s="36" t="s">
        <v>24</v>
      </c>
      <c r="C11" s="42">
        <v>1785</v>
      </c>
      <c r="D11" s="20">
        <v>41494</v>
      </c>
      <c r="E11" s="21" t="s">
        <v>18</v>
      </c>
      <c r="F11" s="47">
        <v>1730</v>
      </c>
      <c r="G11" s="71"/>
      <c r="H11" s="35">
        <v>41859</v>
      </c>
      <c r="I11" s="36" t="s">
        <v>20</v>
      </c>
      <c r="J11" s="56">
        <v>2281</v>
      </c>
      <c r="K11" s="68"/>
      <c r="L11" s="20">
        <v>42224</v>
      </c>
      <c r="M11" s="21" t="s">
        <v>19</v>
      </c>
      <c r="N11" s="58">
        <v>3224</v>
      </c>
      <c r="O11" s="71"/>
      <c r="P11" s="35">
        <v>42590</v>
      </c>
      <c r="Q11" s="36" t="s">
        <v>22</v>
      </c>
      <c r="R11" s="56">
        <v>2458</v>
      </c>
      <c r="S11" s="68"/>
      <c r="T11" s="20">
        <v>42955</v>
      </c>
      <c r="U11" s="21" t="s">
        <v>23</v>
      </c>
      <c r="V11" s="58">
        <v>1990</v>
      </c>
      <c r="W11" s="71"/>
      <c r="X11" s="20">
        <v>43320</v>
      </c>
      <c r="Y11" s="21" t="str">
        <f t="shared" si="0"/>
        <v>Wed</v>
      </c>
      <c r="Z11" s="58"/>
      <c r="AA11" s="71"/>
    </row>
    <row r="12" spans="1:27" x14ac:dyDescent="0.2">
      <c r="A12" s="35">
        <v>41130</v>
      </c>
      <c r="B12" s="36" t="s">
        <v>18</v>
      </c>
      <c r="C12" s="42">
        <v>1887</v>
      </c>
      <c r="D12" s="20">
        <v>41495</v>
      </c>
      <c r="E12" s="21" t="s">
        <v>20</v>
      </c>
      <c r="F12" s="47">
        <v>2218</v>
      </c>
      <c r="G12" s="71"/>
      <c r="H12" s="35">
        <v>41860</v>
      </c>
      <c r="I12" s="36" t="s">
        <v>19</v>
      </c>
      <c r="J12" s="56">
        <v>2497</v>
      </c>
      <c r="K12" s="68"/>
      <c r="L12" s="20">
        <v>42225</v>
      </c>
      <c r="M12" s="21" t="s">
        <v>21</v>
      </c>
      <c r="N12" s="58">
        <v>1479</v>
      </c>
      <c r="O12" s="71"/>
      <c r="P12" s="35">
        <v>42591</v>
      </c>
      <c r="Q12" s="36" t="s">
        <v>23</v>
      </c>
      <c r="R12" s="56">
        <v>2161</v>
      </c>
      <c r="S12" s="68"/>
      <c r="T12" s="20">
        <v>42956</v>
      </c>
      <c r="U12" s="21" t="s">
        <v>24</v>
      </c>
      <c r="V12" s="58">
        <v>2184</v>
      </c>
      <c r="W12" s="71"/>
      <c r="X12" s="20">
        <v>43321</v>
      </c>
      <c r="Y12" s="21" t="str">
        <f t="shared" si="0"/>
        <v>Thu</v>
      </c>
      <c r="Z12" s="58"/>
      <c r="AA12" s="71"/>
    </row>
    <row r="13" spans="1:27" x14ac:dyDescent="0.2">
      <c r="A13" s="35">
        <v>41131</v>
      </c>
      <c r="B13" s="36" t="s">
        <v>20</v>
      </c>
      <c r="C13" s="42">
        <v>2266</v>
      </c>
      <c r="D13" s="20">
        <v>41496</v>
      </c>
      <c r="E13" s="21" t="s">
        <v>19</v>
      </c>
      <c r="F13" s="47">
        <v>2572</v>
      </c>
      <c r="G13" s="71"/>
      <c r="H13" s="35">
        <v>41861</v>
      </c>
      <c r="I13" s="36" t="s">
        <v>21</v>
      </c>
      <c r="J13" s="56">
        <v>929</v>
      </c>
      <c r="K13" s="68"/>
      <c r="L13" s="20">
        <v>42226</v>
      </c>
      <c r="M13" s="21" t="s">
        <v>22</v>
      </c>
      <c r="N13" s="58">
        <v>2029</v>
      </c>
      <c r="O13" s="71"/>
      <c r="P13" s="35">
        <v>42592</v>
      </c>
      <c r="Q13" s="36" t="s">
        <v>24</v>
      </c>
      <c r="R13" s="56">
        <v>2260</v>
      </c>
      <c r="S13" s="68"/>
      <c r="T13" s="20">
        <v>42957</v>
      </c>
      <c r="U13" s="21" t="s">
        <v>18</v>
      </c>
      <c r="V13" s="58">
        <v>2584</v>
      </c>
      <c r="W13" s="71"/>
      <c r="X13" s="20">
        <v>43322</v>
      </c>
      <c r="Y13" s="21" t="str">
        <f t="shared" si="0"/>
        <v>Fri</v>
      </c>
      <c r="Z13" s="58"/>
      <c r="AA13" s="71"/>
    </row>
    <row r="14" spans="1:27" x14ac:dyDescent="0.2">
      <c r="A14" s="35">
        <v>41132</v>
      </c>
      <c r="B14" s="36" t="s">
        <v>19</v>
      </c>
      <c r="C14" s="42">
        <v>2948</v>
      </c>
      <c r="D14" s="20">
        <v>41497</v>
      </c>
      <c r="E14" s="21" t="s">
        <v>21</v>
      </c>
      <c r="F14" s="47">
        <v>956</v>
      </c>
      <c r="G14" s="71"/>
      <c r="H14" s="35">
        <v>41862</v>
      </c>
      <c r="I14" s="36" t="s">
        <v>22</v>
      </c>
      <c r="J14" s="56">
        <v>1591</v>
      </c>
      <c r="K14" s="68"/>
      <c r="L14" s="20">
        <v>42227</v>
      </c>
      <c r="M14" s="21" t="s">
        <v>23</v>
      </c>
      <c r="N14" s="58">
        <v>2000</v>
      </c>
      <c r="O14" s="71"/>
      <c r="P14" s="35">
        <v>42593</v>
      </c>
      <c r="Q14" s="36" t="s">
        <v>18</v>
      </c>
      <c r="R14" s="56">
        <v>2411</v>
      </c>
      <c r="S14" s="68"/>
      <c r="T14" s="20">
        <v>42958</v>
      </c>
      <c r="U14" s="21" t="s">
        <v>20</v>
      </c>
      <c r="V14" s="58">
        <v>3073</v>
      </c>
      <c r="W14" s="71"/>
      <c r="X14" s="20">
        <v>43323</v>
      </c>
      <c r="Y14" s="21" t="str">
        <f t="shared" si="0"/>
        <v>Sat</v>
      </c>
      <c r="Z14" s="58"/>
      <c r="AA14" s="71"/>
    </row>
    <row r="15" spans="1:27" x14ac:dyDescent="0.2">
      <c r="A15" s="35">
        <v>41133</v>
      </c>
      <c r="B15" s="36" t="s">
        <v>21</v>
      </c>
      <c r="C15" s="42">
        <v>1106</v>
      </c>
      <c r="D15" s="20">
        <v>41498</v>
      </c>
      <c r="E15" s="21" t="s">
        <v>22</v>
      </c>
      <c r="F15" s="47">
        <v>1582</v>
      </c>
      <c r="G15" s="71"/>
      <c r="H15" s="35">
        <v>41863</v>
      </c>
      <c r="I15" s="36" t="s">
        <v>23</v>
      </c>
      <c r="J15" s="57">
        <v>1696</v>
      </c>
      <c r="K15" s="68"/>
      <c r="L15" s="20">
        <v>42228</v>
      </c>
      <c r="M15" s="21" t="s">
        <v>24</v>
      </c>
      <c r="N15" s="58">
        <v>1994</v>
      </c>
      <c r="O15" s="71"/>
      <c r="P15" s="35">
        <v>42594</v>
      </c>
      <c r="Q15" s="36" t="s">
        <v>20</v>
      </c>
      <c r="R15" s="56">
        <v>3127</v>
      </c>
      <c r="S15" s="68"/>
      <c r="T15" s="20">
        <v>42959</v>
      </c>
      <c r="U15" s="21" t="s">
        <v>19</v>
      </c>
      <c r="V15" s="59">
        <v>3477</v>
      </c>
      <c r="W15" s="71"/>
      <c r="X15" s="20">
        <v>43324</v>
      </c>
      <c r="Y15" s="21" t="str">
        <f t="shared" si="0"/>
        <v>Sun</v>
      </c>
      <c r="Z15" s="59"/>
      <c r="AA15" s="71"/>
    </row>
    <row r="16" spans="1:27" x14ac:dyDescent="0.2">
      <c r="A16" s="35">
        <v>41134</v>
      </c>
      <c r="B16" s="36" t="s">
        <v>22</v>
      </c>
      <c r="C16" s="42">
        <v>1754</v>
      </c>
      <c r="D16" s="20">
        <v>41499</v>
      </c>
      <c r="E16" s="21" t="s">
        <v>23</v>
      </c>
      <c r="F16" s="47">
        <v>1672</v>
      </c>
      <c r="G16" s="71"/>
      <c r="H16" s="35">
        <v>41864</v>
      </c>
      <c r="I16" s="36" t="s">
        <v>24</v>
      </c>
      <c r="J16" s="57">
        <v>1697</v>
      </c>
      <c r="K16" s="68"/>
      <c r="L16" s="20">
        <v>42229</v>
      </c>
      <c r="M16" s="21" t="s">
        <v>18</v>
      </c>
      <c r="N16" s="58">
        <v>2055</v>
      </c>
      <c r="O16" s="71"/>
      <c r="P16" s="35">
        <v>42595</v>
      </c>
      <c r="Q16" s="36" t="s">
        <v>19</v>
      </c>
      <c r="R16" s="56">
        <v>3414</v>
      </c>
      <c r="S16" s="68"/>
      <c r="T16" s="20">
        <v>42960</v>
      </c>
      <c r="U16" s="21" t="s">
        <v>21</v>
      </c>
      <c r="V16" s="59">
        <v>1632</v>
      </c>
      <c r="W16" s="71"/>
      <c r="X16" s="20">
        <v>43325</v>
      </c>
      <c r="Y16" s="21" t="str">
        <f t="shared" si="0"/>
        <v>Mon</v>
      </c>
      <c r="Z16" s="59"/>
      <c r="AA16" s="71"/>
    </row>
    <row r="17" spans="1:27" x14ac:dyDescent="0.2">
      <c r="A17" s="35">
        <v>41135</v>
      </c>
      <c r="B17" s="36" t="s">
        <v>23</v>
      </c>
      <c r="C17" s="42">
        <v>1625</v>
      </c>
      <c r="D17" s="20">
        <v>41500</v>
      </c>
      <c r="E17" s="21" t="s">
        <v>24</v>
      </c>
      <c r="F17" s="47">
        <v>1683</v>
      </c>
      <c r="G17" s="71"/>
      <c r="H17" s="35">
        <v>41865</v>
      </c>
      <c r="I17" s="36" t="s">
        <v>18</v>
      </c>
      <c r="J17" s="57">
        <v>1768</v>
      </c>
      <c r="K17" s="68"/>
      <c r="L17" s="20">
        <v>42230</v>
      </c>
      <c r="M17" s="21" t="s">
        <v>20</v>
      </c>
      <c r="N17" s="58">
        <v>2638</v>
      </c>
      <c r="O17" s="71"/>
      <c r="P17" s="35">
        <v>42596</v>
      </c>
      <c r="Q17" s="36" t="s">
        <v>21</v>
      </c>
      <c r="R17" s="56">
        <v>1444</v>
      </c>
      <c r="S17" s="68"/>
      <c r="T17" s="20">
        <v>42961</v>
      </c>
      <c r="U17" s="21" t="s">
        <v>22</v>
      </c>
      <c r="V17" s="59">
        <v>2160</v>
      </c>
      <c r="W17" s="71"/>
      <c r="X17" s="20">
        <v>43326</v>
      </c>
      <c r="Y17" s="21" t="str">
        <f t="shared" si="0"/>
        <v>Tue</v>
      </c>
      <c r="Z17" s="59"/>
      <c r="AA17" s="71"/>
    </row>
    <row r="18" spans="1:27" x14ac:dyDescent="0.2">
      <c r="A18" s="35">
        <v>41136</v>
      </c>
      <c r="B18" s="36" t="s">
        <v>24</v>
      </c>
      <c r="C18" s="42">
        <v>1736</v>
      </c>
      <c r="D18" s="20">
        <v>41501</v>
      </c>
      <c r="E18" s="21" t="s">
        <v>18</v>
      </c>
      <c r="F18" s="47">
        <v>1754</v>
      </c>
      <c r="G18" s="71"/>
      <c r="H18" s="35">
        <v>41866</v>
      </c>
      <c r="I18" s="36" t="s">
        <v>20</v>
      </c>
      <c r="J18" s="57">
        <v>2311</v>
      </c>
      <c r="K18" s="68"/>
      <c r="L18" s="20">
        <v>42231</v>
      </c>
      <c r="M18" s="21" t="s">
        <v>19</v>
      </c>
      <c r="N18" s="58">
        <v>2982</v>
      </c>
      <c r="O18" s="71"/>
      <c r="P18" s="35">
        <v>42597</v>
      </c>
      <c r="Q18" s="36" t="s">
        <v>22</v>
      </c>
      <c r="R18" s="56">
        <v>2122</v>
      </c>
      <c r="S18" s="68"/>
      <c r="T18" s="20">
        <v>42962</v>
      </c>
      <c r="U18" s="21" t="s">
        <v>23</v>
      </c>
      <c r="V18" s="59">
        <v>2192</v>
      </c>
      <c r="W18" s="71"/>
      <c r="X18" s="20">
        <v>43327</v>
      </c>
      <c r="Y18" s="21" t="str">
        <f t="shared" si="0"/>
        <v>Wed</v>
      </c>
      <c r="Z18" s="59"/>
      <c r="AA18" s="71"/>
    </row>
    <row r="19" spans="1:27" x14ac:dyDescent="0.2">
      <c r="A19" s="35">
        <v>41137</v>
      </c>
      <c r="B19" s="36" t="s">
        <v>18</v>
      </c>
      <c r="C19" s="42">
        <v>1771</v>
      </c>
      <c r="D19" s="20">
        <v>41502</v>
      </c>
      <c r="E19" s="21" t="s">
        <v>20</v>
      </c>
      <c r="F19" s="47">
        <v>2216</v>
      </c>
      <c r="G19" s="71"/>
      <c r="H19" s="35">
        <v>41867</v>
      </c>
      <c r="I19" s="36" t="s">
        <v>19</v>
      </c>
      <c r="J19" s="57">
        <v>2797</v>
      </c>
      <c r="K19" s="68"/>
      <c r="L19" s="20">
        <v>42232</v>
      </c>
      <c r="M19" s="21" t="s">
        <v>21</v>
      </c>
      <c r="N19" s="58">
        <v>1221</v>
      </c>
      <c r="O19" s="71"/>
      <c r="P19" s="35">
        <v>42598</v>
      </c>
      <c r="Q19" s="36" t="s">
        <v>23</v>
      </c>
      <c r="R19" s="56">
        <v>2207</v>
      </c>
      <c r="S19" s="68"/>
      <c r="T19" s="20">
        <v>42963</v>
      </c>
      <c r="U19" s="21" t="s">
        <v>24</v>
      </c>
      <c r="V19" s="59">
        <v>2347</v>
      </c>
      <c r="W19" s="71"/>
      <c r="X19" s="20">
        <v>43328</v>
      </c>
      <c r="Y19" s="21" t="str">
        <f t="shared" si="0"/>
        <v>Thu</v>
      </c>
      <c r="Z19" s="59"/>
      <c r="AA19" s="71"/>
    </row>
    <row r="20" spans="1:27" x14ac:dyDescent="0.2">
      <c r="A20" s="35">
        <v>41138</v>
      </c>
      <c r="B20" s="36" t="s">
        <v>20</v>
      </c>
      <c r="C20" s="42">
        <v>2195</v>
      </c>
      <c r="D20" s="20">
        <v>41503</v>
      </c>
      <c r="E20" s="21" t="s">
        <v>19</v>
      </c>
      <c r="F20" s="47">
        <v>2745</v>
      </c>
      <c r="G20" s="71"/>
      <c r="H20" s="35">
        <v>41868</v>
      </c>
      <c r="I20" s="36" t="s">
        <v>21</v>
      </c>
      <c r="J20" s="57">
        <v>1234</v>
      </c>
      <c r="K20" s="68"/>
      <c r="L20" s="20">
        <v>42233</v>
      </c>
      <c r="M20" s="21" t="s">
        <v>22</v>
      </c>
      <c r="N20" s="58">
        <v>1947</v>
      </c>
      <c r="O20" s="71"/>
      <c r="P20" s="35">
        <v>42599</v>
      </c>
      <c r="Q20" s="36" t="s">
        <v>24</v>
      </c>
      <c r="R20" s="56">
        <v>2263</v>
      </c>
      <c r="S20" s="68"/>
      <c r="T20" s="20">
        <v>42964</v>
      </c>
      <c r="U20" s="21" t="s">
        <v>18</v>
      </c>
      <c r="V20" s="59">
        <v>2423</v>
      </c>
      <c r="W20" s="71"/>
      <c r="X20" s="20">
        <v>43329</v>
      </c>
      <c r="Y20" s="21" t="str">
        <f t="shared" si="0"/>
        <v>Fri</v>
      </c>
      <c r="Z20" s="59"/>
      <c r="AA20" s="71"/>
    </row>
    <row r="21" spans="1:27" x14ac:dyDescent="0.2">
      <c r="A21" s="35">
        <v>41139</v>
      </c>
      <c r="B21" s="36" t="s">
        <v>19</v>
      </c>
      <c r="C21" s="42">
        <v>2998</v>
      </c>
      <c r="D21" s="20">
        <v>41504</v>
      </c>
      <c r="E21" s="21" t="s">
        <v>21</v>
      </c>
      <c r="F21" s="47">
        <v>1215</v>
      </c>
      <c r="G21" s="71"/>
      <c r="H21" s="35">
        <v>41869</v>
      </c>
      <c r="I21" s="36" t="s">
        <v>22</v>
      </c>
      <c r="J21" s="57">
        <v>1715</v>
      </c>
      <c r="K21" s="68"/>
      <c r="L21" s="20">
        <v>42234</v>
      </c>
      <c r="M21" s="21" t="s">
        <v>23</v>
      </c>
      <c r="N21" s="58">
        <v>1855</v>
      </c>
      <c r="O21" s="71"/>
      <c r="P21" s="35">
        <v>42600</v>
      </c>
      <c r="Q21" s="36" t="s">
        <v>18</v>
      </c>
      <c r="R21" s="56">
        <v>2539</v>
      </c>
      <c r="S21" s="68"/>
      <c r="T21" s="20">
        <v>42965</v>
      </c>
      <c r="U21" s="21" t="s">
        <v>20</v>
      </c>
      <c r="V21" s="59">
        <v>3031</v>
      </c>
      <c r="W21" s="71"/>
      <c r="X21" s="20">
        <v>43330</v>
      </c>
      <c r="Y21" s="21" t="str">
        <f t="shared" si="0"/>
        <v>Sat</v>
      </c>
      <c r="Z21" s="59"/>
      <c r="AA21" s="71"/>
    </row>
    <row r="22" spans="1:27" x14ac:dyDescent="0.2">
      <c r="A22" s="35">
        <v>41140</v>
      </c>
      <c r="B22" s="36" t="s">
        <v>21</v>
      </c>
      <c r="C22" s="42">
        <v>1430</v>
      </c>
      <c r="D22" s="20">
        <v>41505</v>
      </c>
      <c r="E22" s="21" t="s">
        <v>22</v>
      </c>
      <c r="F22" s="47">
        <v>1644</v>
      </c>
      <c r="G22" s="71"/>
      <c r="H22" s="35">
        <v>41870</v>
      </c>
      <c r="I22" s="36" t="s">
        <v>23</v>
      </c>
      <c r="J22" s="57">
        <v>1779</v>
      </c>
      <c r="K22" s="68"/>
      <c r="L22" s="20">
        <v>42235</v>
      </c>
      <c r="M22" s="21" t="s">
        <v>24</v>
      </c>
      <c r="N22" s="58">
        <v>1973</v>
      </c>
      <c r="O22" s="71"/>
      <c r="P22" s="35">
        <v>42601</v>
      </c>
      <c r="Q22" s="36" t="s">
        <v>20</v>
      </c>
      <c r="R22" s="56">
        <v>3047</v>
      </c>
      <c r="S22" s="68"/>
      <c r="T22" s="20">
        <v>42966</v>
      </c>
      <c r="U22" s="21" t="s">
        <v>19</v>
      </c>
      <c r="V22" s="59">
        <v>3368</v>
      </c>
      <c r="W22" s="71"/>
      <c r="X22" s="20">
        <v>43331</v>
      </c>
      <c r="Y22" s="21" t="str">
        <f t="shared" si="0"/>
        <v>Sun</v>
      </c>
      <c r="Z22" s="59"/>
      <c r="AA22" s="71"/>
    </row>
    <row r="23" spans="1:27" x14ac:dyDescent="0.2">
      <c r="A23" s="35">
        <v>41141</v>
      </c>
      <c r="B23" s="36" t="s">
        <v>22</v>
      </c>
      <c r="C23" s="42">
        <v>1759</v>
      </c>
      <c r="D23" s="20">
        <v>41506</v>
      </c>
      <c r="E23" s="21" t="s">
        <v>23</v>
      </c>
      <c r="F23" s="47">
        <v>1610</v>
      </c>
      <c r="G23" s="71"/>
      <c r="H23" s="35">
        <v>41871</v>
      </c>
      <c r="I23" s="36" t="s">
        <v>24</v>
      </c>
      <c r="J23" s="57">
        <v>1845</v>
      </c>
      <c r="K23" s="68"/>
      <c r="L23" s="20">
        <v>42236</v>
      </c>
      <c r="M23" s="21" t="s">
        <v>18</v>
      </c>
      <c r="N23" s="58">
        <v>2090</v>
      </c>
      <c r="O23" s="71"/>
      <c r="P23" s="35">
        <v>42602</v>
      </c>
      <c r="Q23" s="36" t="s">
        <v>19</v>
      </c>
      <c r="R23" s="56">
        <v>3676</v>
      </c>
      <c r="S23" s="68"/>
      <c r="T23" s="20">
        <v>42967</v>
      </c>
      <c r="U23" s="21" t="s">
        <v>21</v>
      </c>
      <c r="V23" s="59">
        <v>1639</v>
      </c>
      <c r="W23" s="71"/>
      <c r="X23" s="20">
        <v>43332</v>
      </c>
      <c r="Y23" s="21" t="str">
        <f t="shared" si="0"/>
        <v>Mon</v>
      </c>
      <c r="Z23" s="59"/>
      <c r="AA23" s="71"/>
    </row>
    <row r="24" spans="1:27" x14ac:dyDescent="0.2">
      <c r="A24" s="35">
        <v>41142</v>
      </c>
      <c r="B24" s="36" t="s">
        <v>23</v>
      </c>
      <c r="C24" s="42">
        <v>1605</v>
      </c>
      <c r="D24" s="20">
        <v>41507</v>
      </c>
      <c r="E24" s="21" t="s">
        <v>24</v>
      </c>
      <c r="F24" s="47">
        <v>1655</v>
      </c>
      <c r="G24" s="71"/>
      <c r="H24" s="35">
        <v>41872</v>
      </c>
      <c r="I24" s="36" t="s">
        <v>18</v>
      </c>
      <c r="J24" s="57">
        <v>1841</v>
      </c>
      <c r="K24" s="68"/>
      <c r="L24" s="20">
        <v>42237</v>
      </c>
      <c r="M24" s="21" t="s">
        <v>20</v>
      </c>
      <c r="N24" s="58">
        <v>2689</v>
      </c>
      <c r="O24" s="71"/>
      <c r="P24" s="35">
        <v>42603</v>
      </c>
      <c r="Q24" s="36" t="s">
        <v>21</v>
      </c>
      <c r="R24" s="56">
        <v>1543</v>
      </c>
      <c r="S24" s="68"/>
      <c r="T24" s="20">
        <v>42968</v>
      </c>
      <c r="U24" s="21" t="s">
        <v>22</v>
      </c>
      <c r="V24" s="59">
        <v>1952</v>
      </c>
      <c r="W24" s="71"/>
      <c r="X24" s="20">
        <v>43333</v>
      </c>
      <c r="Y24" s="21" t="str">
        <f t="shared" si="0"/>
        <v>Tue</v>
      </c>
      <c r="Z24" s="59"/>
      <c r="AA24" s="71"/>
    </row>
    <row r="25" spans="1:27" x14ac:dyDescent="0.2">
      <c r="A25" s="35">
        <v>41143</v>
      </c>
      <c r="B25" s="36" t="s">
        <v>24</v>
      </c>
      <c r="C25" s="42">
        <v>1703</v>
      </c>
      <c r="D25" s="20">
        <v>41508</v>
      </c>
      <c r="E25" s="21" t="s">
        <v>18</v>
      </c>
      <c r="F25" s="47">
        <v>1790</v>
      </c>
      <c r="G25" s="71"/>
      <c r="H25" s="35">
        <v>41873</v>
      </c>
      <c r="I25" s="36" t="s">
        <v>20</v>
      </c>
      <c r="J25" s="57">
        <v>2373</v>
      </c>
      <c r="K25" s="68"/>
      <c r="L25" s="20">
        <v>42238</v>
      </c>
      <c r="M25" s="21" t="s">
        <v>19</v>
      </c>
      <c r="N25" s="58">
        <v>3055</v>
      </c>
      <c r="O25" s="71"/>
      <c r="P25" s="35">
        <v>42604</v>
      </c>
      <c r="Q25" s="36" t="s">
        <v>22</v>
      </c>
      <c r="R25" s="56">
        <v>2265</v>
      </c>
      <c r="S25" s="68"/>
      <c r="T25" s="20">
        <v>42969</v>
      </c>
      <c r="U25" s="21" t="s">
        <v>23</v>
      </c>
      <c r="V25" s="59">
        <v>2199</v>
      </c>
      <c r="W25" s="71"/>
      <c r="X25" s="20">
        <v>43334</v>
      </c>
      <c r="Y25" s="21" t="str">
        <f t="shared" si="0"/>
        <v>Wed</v>
      </c>
      <c r="Z25" s="59"/>
      <c r="AA25" s="71"/>
    </row>
    <row r="26" spans="1:27" x14ac:dyDescent="0.2">
      <c r="A26" s="35">
        <v>41144</v>
      </c>
      <c r="B26" s="36" t="s">
        <v>18</v>
      </c>
      <c r="C26" s="42">
        <v>1810</v>
      </c>
      <c r="D26" s="20">
        <v>41509</v>
      </c>
      <c r="E26" s="21" t="s">
        <v>20</v>
      </c>
      <c r="F26" s="47">
        <v>2407</v>
      </c>
      <c r="G26" s="71"/>
      <c r="H26" s="35">
        <v>41874</v>
      </c>
      <c r="I26" s="36" t="s">
        <v>19</v>
      </c>
      <c r="J26" s="57">
        <v>2717</v>
      </c>
      <c r="K26" s="68"/>
      <c r="L26" s="20">
        <v>42239</v>
      </c>
      <c r="M26" s="21" t="s">
        <v>21</v>
      </c>
      <c r="N26" s="58">
        <v>1401</v>
      </c>
      <c r="O26" s="71"/>
      <c r="P26" s="35">
        <v>42605</v>
      </c>
      <c r="Q26" s="36" t="s">
        <v>23</v>
      </c>
      <c r="R26" s="56">
        <v>2254</v>
      </c>
      <c r="S26" s="68"/>
      <c r="T26" s="20">
        <v>42970</v>
      </c>
      <c r="U26" s="21" t="s">
        <v>24</v>
      </c>
      <c r="V26" s="59">
        <v>2053</v>
      </c>
      <c r="W26" s="71"/>
      <c r="X26" s="20">
        <v>43335</v>
      </c>
      <c r="Y26" s="21" t="str">
        <f t="shared" si="0"/>
        <v>Thu</v>
      </c>
      <c r="Z26" s="59"/>
      <c r="AA26" s="71"/>
    </row>
    <row r="27" spans="1:27" x14ac:dyDescent="0.2">
      <c r="A27" s="35">
        <v>41145</v>
      </c>
      <c r="B27" s="36" t="s">
        <v>20</v>
      </c>
      <c r="C27" s="42">
        <v>2157</v>
      </c>
      <c r="D27" s="20">
        <v>41510</v>
      </c>
      <c r="E27" s="21" t="s">
        <v>19</v>
      </c>
      <c r="F27" s="47">
        <v>2860</v>
      </c>
      <c r="G27" s="71"/>
      <c r="H27" s="35">
        <v>41875</v>
      </c>
      <c r="I27" s="36" t="s">
        <v>21</v>
      </c>
      <c r="J27" s="57">
        <v>1238</v>
      </c>
      <c r="K27" s="68"/>
      <c r="L27" s="20">
        <v>42240</v>
      </c>
      <c r="M27" s="21" t="s">
        <v>22</v>
      </c>
      <c r="N27" s="58">
        <v>1880</v>
      </c>
      <c r="O27" s="71"/>
      <c r="P27" s="35">
        <v>42606</v>
      </c>
      <c r="Q27" s="36" t="s">
        <v>24</v>
      </c>
      <c r="R27" s="56">
        <v>2280</v>
      </c>
      <c r="S27" s="68"/>
      <c r="T27" s="20">
        <v>42971</v>
      </c>
      <c r="U27" s="21" t="s">
        <v>18</v>
      </c>
      <c r="V27" s="59">
        <v>2289</v>
      </c>
      <c r="W27" s="71"/>
      <c r="X27" s="20">
        <v>43336</v>
      </c>
      <c r="Y27" s="21" t="str">
        <f t="shared" si="0"/>
        <v>Fri</v>
      </c>
      <c r="Z27" s="59"/>
      <c r="AA27" s="71"/>
    </row>
    <row r="28" spans="1:27" x14ac:dyDescent="0.2">
      <c r="A28" s="35">
        <v>41146</v>
      </c>
      <c r="B28" s="36" t="s">
        <v>19</v>
      </c>
      <c r="C28" s="42">
        <v>2753</v>
      </c>
      <c r="D28" s="20">
        <v>41511</v>
      </c>
      <c r="E28" s="21" t="s">
        <v>21</v>
      </c>
      <c r="F28" s="47">
        <v>1162</v>
      </c>
      <c r="G28" s="71"/>
      <c r="H28" s="35">
        <v>41876</v>
      </c>
      <c r="I28" s="36" t="s">
        <v>22</v>
      </c>
      <c r="J28" s="57">
        <v>1722</v>
      </c>
      <c r="K28" s="68"/>
      <c r="L28" s="20">
        <v>42241</v>
      </c>
      <c r="M28" s="21" t="s">
        <v>23</v>
      </c>
      <c r="N28" s="58">
        <v>1973</v>
      </c>
      <c r="O28" s="71"/>
      <c r="P28" s="35">
        <v>42607</v>
      </c>
      <c r="Q28" s="36" t="s">
        <v>18</v>
      </c>
      <c r="R28" s="56">
        <v>2523</v>
      </c>
      <c r="S28" s="68"/>
      <c r="T28" s="20">
        <v>42972</v>
      </c>
      <c r="U28" s="21" t="s">
        <v>20</v>
      </c>
      <c r="V28" s="59">
        <v>2859</v>
      </c>
      <c r="W28" s="71"/>
      <c r="X28" s="20">
        <v>43337</v>
      </c>
      <c r="Y28" s="21" t="str">
        <f t="shared" si="0"/>
        <v>Sat</v>
      </c>
      <c r="Z28" s="59"/>
      <c r="AA28" s="71"/>
    </row>
    <row r="29" spans="1:27" x14ac:dyDescent="0.2">
      <c r="A29" s="35">
        <v>41147</v>
      </c>
      <c r="B29" s="36" t="s">
        <v>21</v>
      </c>
      <c r="C29" s="42">
        <v>1109</v>
      </c>
      <c r="D29" s="20">
        <v>41512</v>
      </c>
      <c r="E29" s="21" t="s">
        <v>22</v>
      </c>
      <c r="F29" s="47">
        <v>1714</v>
      </c>
      <c r="G29" s="71"/>
      <c r="H29" s="35">
        <v>41877</v>
      </c>
      <c r="I29" s="36" t="s">
        <v>23</v>
      </c>
      <c r="J29" s="57">
        <v>1850</v>
      </c>
      <c r="K29" s="68"/>
      <c r="L29" s="20">
        <v>42242</v>
      </c>
      <c r="M29" s="21" t="s">
        <v>24</v>
      </c>
      <c r="N29" s="58">
        <v>1991</v>
      </c>
      <c r="O29" s="71"/>
      <c r="P29" s="35">
        <v>42608</v>
      </c>
      <c r="Q29" s="36" t="s">
        <v>20</v>
      </c>
      <c r="R29" s="56">
        <v>3132</v>
      </c>
      <c r="S29" s="68"/>
      <c r="T29" s="20">
        <v>42973</v>
      </c>
      <c r="U29" s="21" t="s">
        <v>19</v>
      </c>
      <c r="V29" s="59">
        <v>3571</v>
      </c>
      <c r="W29" s="71"/>
      <c r="X29" s="20">
        <v>43338</v>
      </c>
      <c r="Y29" s="21" t="str">
        <f t="shared" si="0"/>
        <v>Sun</v>
      </c>
      <c r="Z29" s="59"/>
      <c r="AA29" s="71"/>
    </row>
    <row r="30" spans="1:27" x14ac:dyDescent="0.2">
      <c r="A30" s="35">
        <v>41148</v>
      </c>
      <c r="B30" s="36" t="s">
        <v>22</v>
      </c>
      <c r="C30" s="42">
        <v>1548</v>
      </c>
      <c r="D30" s="20">
        <v>41513</v>
      </c>
      <c r="E30" s="21" t="s">
        <v>23</v>
      </c>
      <c r="F30" s="47">
        <v>1679</v>
      </c>
      <c r="G30" s="71"/>
      <c r="H30" s="35">
        <v>41878</v>
      </c>
      <c r="I30" s="36" t="s">
        <v>24</v>
      </c>
      <c r="J30" s="57">
        <v>1754</v>
      </c>
      <c r="K30" s="68"/>
      <c r="L30" s="20">
        <v>42243</v>
      </c>
      <c r="M30" s="21" t="s">
        <v>18</v>
      </c>
      <c r="N30" s="58">
        <v>2136</v>
      </c>
      <c r="O30" s="71"/>
      <c r="P30" s="35">
        <v>42609</v>
      </c>
      <c r="Q30" s="36" t="s">
        <v>19</v>
      </c>
      <c r="R30" s="56">
        <v>3768</v>
      </c>
      <c r="S30" s="68"/>
      <c r="T30" s="20">
        <v>42974</v>
      </c>
      <c r="U30" s="21" t="s">
        <v>21</v>
      </c>
      <c r="V30" s="59">
        <v>1424</v>
      </c>
      <c r="W30" s="71"/>
      <c r="X30" s="20">
        <v>43339</v>
      </c>
      <c r="Y30" s="21" t="str">
        <f t="shared" si="0"/>
        <v>Mon</v>
      </c>
      <c r="Z30" s="59"/>
      <c r="AA30" s="71"/>
    </row>
    <row r="31" spans="1:27" x14ac:dyDescent="0.2">
      <c r="A31" s="35">
        <v>41149</v>
      </c>
      <c r="B31" s="36" t="s">
        <v>23</v>
      </c>
      <c r="C31" s="42">
        <v>1608</v>
      </c>
      <c r="D31" s="20">
        <v>41514</v>
      </c>
      <c r="E31" s="21" t="s">
        <v>24</v>
      </c>
      <c r="F31" s="47">
        <v>1786</v>
      </c>
      <c r="G31" s="71"/>
      <c r="H31" s="35">
        <v>41879</v>
      </c>
      <c r="I31" s="36" t="s">
        <v>18</v>
      </c>
      <c r="J31" s="57">
        <v>2029</v>
      </c>
      <c r="K31" s="68"/>
      <c r="L31" s="20">
        <v>42244</v>
      </c>
      <c r="M31" s="21" t="s">
        <v>20</v>
      </c>
      <c r="N31" s="58">
        <v>2667</v>
      </c>
      <c r="O31" s="71"/>
      <c r="P31" s="35">
        <v>42610</v>
      </c>
      <c r="Q31" s="36" t="s">
        <v>21</v>
      </c>
      <c r="R31" s="56">
        <v>1655</v>
      </c>
      <c r="S31" s="68"/>
      <c r="T31" s="20">
        <v>42975</v>
      </c>
      <c r="U31" s="21" t="s">
        <v>22</v>
      </c>
      <c r="V31" s="59">
        <v>2065</v>
      </c>
      <c r="W31" s="71"/>
      <c r="X31" s="20">
        <v>43340</v>
      </c>
      <c r="Y31" s="21" t="str">
        <f t="shared" si="0"/>
        <v>Tue</v>
      </c>
      <c r="Z31" s="59"/>
      <c r="AA31" s="71"/>
    </row>
    <row r="32" spans="1:27" x14ac:dyDescent="0.2">
      <c r="A32" s="35">
        <v>41150</v>
      </c>
      <c r="B32" s="36" t="s">
        <v>24</v>
      </c>
      <c r="C32" s="42">
        <v>1620</v>
      </c>
      <c r="D32" s="20">
        <v>41515</v>
      </c>
      <c r="E32" s="21" t="s">
        <v>18</v>
      </c>
      <c r="F32" s="47">
        <v>1926</v>
      </c>
      <c r="G32" s="84"/>
      <c r="H32" s="35">
        <v>41880</v>
      </c>
      <c r="I32" s="36" t="s">
        <v>20</v>
      </c>
      <c r="J32" s="57">
        <v>2650</v>
      </c>
      <c r="K32" s="68"/>
      <c r="L32" s="20">
        <v>42245</v>
      </c>
      <c r="M32" s="21" t="s">
        <v>19</v>
      </c>
      <c r="N32" s="58">
        <v>2871</v>
      </c>
      <c r="O32" s="71"/>
      <c r="P32" s="35">
        <v>42611</v>
      </c>
      <c r="Q32" s="36" t="s">
        <v>22</v>
      </c>
      <c r="R32" s="56">
        <v>2224</v>
      </c>
      <c r="S32" s="68"/>
      <c r="T32" s="20">
        <v>42976</v>
      </c>
      <c r="U32" s="21" t="s">
        <v>23</v>
      </c>
      <c r="V32" s="122">
        <v>2219</v>
      </c>
      <c r="W32" s="84"/>
      <c r="X32" s="20">
        <v>43341</v>
      </c>
      <c r="Y32" s="21" t="str">
        <f t="shared" si="0"/>
        <v>Wed</v>
      </c>
      <c r="Z32" s="122"/>
      <c r="AA32" s="84"/>
    </row>
    <row r="33" spans="1:27" x14ac:dyDescent="0.2">
      <c r="A33" s="35">
        <v>41151</v>
      </c>
      <c r="B33" s="36" t="s">
        <v>18</v>
      </c>
      <c r="C33" s="42">
        <v>1696</v>
      </c>
      <c r="D33" s="20">
        <v>41516</v>
      </c>
      <c r="E33" s="21" t="s">
        <v>20</v>
      </c>
      <c r="F33" s="47">
        <v>2579</v>
      </c>
      <c r="G33" s="84"/>
      <c r="H33" s="35">
        <v>41881</v>
      </c>
      <c r="I33" s="36" t="s">
        <v>19</v>
      </c>
      <c r="J33" s="57">
        <v>2667</v>
      </c>
      <c r="K33" s="68"/>
      <c r="L33" s="20">
        <v>42246</v>
      </c>
      <c r="M33" s="21" t="s">
        <v>21</v>
      </c>
      <c r="N33" s="58">
        <v>1177</v>
      </c>
      <c r="O33" s="71"/>
      <c r="P33" s="35">
        <v>42612</v>
      </c>
      <c r="Q33" s="36" t="s">
        <v>23</v>
      </c>
      <c r="R33" s="56">
        <v>2116</v>
      </c>
      <c r="S33" s="68"/>
      <c r="T33" s="20">
        <v>42977</v>
      </c>
      <c r="U33" s="21" t="s">
        <v>24</v>
      </c>
      <c r="V33" s="122">
        <v>2244</v>
      </c>
      <c r="W33" s="84"/>
      <c r="X33" s="20">
        <v>43342</v>
      </c>
      <c r="Y33" s="21" t="str">
        <f t="shared" si="0"/>
        <v>Thu</v>
      </c>
      <c r="Z33" s="122"/>
      <c r="AA33" s="84"/>
    </row>
    <row r="34" spans="1:27" x14ac:dyDescent="0.2">
      <c r="A34" s="35">
        <v>41152</v>
      </c>
      <c r="B34" s="36" t="s">
        <v>20</v>
      </c>
      <c r="C34" s="42">
        <v>2530</v>
      </c>
      <c r="D34" s="20">
        <v>41517</v>
      </c>
      <c r="E34" s="21" t="s">
        <v>19</v>
      </c>
      <c r="F34" s="47">
        <v>2808</v>
      </c>
      <c r="G34" s="84"/>
      <c r="H34" s="35">
        <v>41882</v>
      </c>
      <c r="I34" s="36" t="s">
        <v>21</v>
      </c>
      <c r="J34" s="57">
        <v>1023</v>
      </c>
      <c r="K34" s="68"/>
      <c r="L34" s="20">
        <v>42247</v>
      </c>
      <c r="M34" s="21" t="s">
        <v>22</v>
      </c>
      <c r="N34" s="58">
        <v>2162</v>
      </c>
      <c r="O34" s="71"/>
      <c r="P34" s="35">
        <v>42613</v>
      </c>
      <c r="Q34" s="36" t="s">
        <v>24</v>
      </c>
      <c r="R34" s="56">
        <v>2450</v>
      </c>
      <c r="S34" s="68"/>
      <c r="T34" s="20">
        <v>42978</v>
      </c>
      <c r="U34" s="21" t="s">
        <v>18</v>
      </c>
      <c r="V34" s="53">
        <v>2586</v>
      </c>
      <c r="W34" s="84"/>
      <c r="X34" s="20">
        <v>43343</v>
      </c>
      <c r="Y34" s="21" t="str">
        <f t="shared" si="0"/>
        <v>Fri</v>
      </c>
      <c r="Z34" s="53"/>
      <c r="AA34" s="84"/>
    </row>
    <row r="35" spans="1:27" x14ac:dyDescent="0.2">
      <c r="A35" s="106"/>
      <c r="B35" s="107"/>
      <c r="C35" s="108"/>
      <c r="D35" s="74"/>
      <c r="E35" s="38"/>
      <c r="F35" s="38"/>
      <c r="G35" s="95"/>
      <c r="H35" s="96"/>
      <c r="I35" s="92"/>
      <c r="J35" s="92"/>
      <c r="K35" s="95"/>
      <c r="L35" s="96"/>
      <c r="M35" s="92"/>
      <c r="N35" s="92"/>
      <c r="O35" s="97"/>
      <c r="P35" s="96"/>
      <c r="Q35" s="92"/>
      <c r="R35" s="92"/>
      <c r="S35" s="97"/>
      <c r="T35" s="96"/>
      <c r="U35" s="92"/>
      <c r="V35" s="92"/>
      <c r="W35" s="97"/>
      <c r="X35" s="96"/>
      <c r="Y35" s="92"/>
      <c r="Z35" s="92"/>
      <c r="AA35" s="97"/>
    </row>
    <row r="36" spans="1:27" x14ac:dyDescent="0.2">
      <c r="A36" s="227" t="s">
        <v>13</v>
      </c>
      <c r="B36" s="228"/>
      <c r="C36" s="105">
        <f>SUM(C4:C34)</f>
        <v>59850</v>
      </c>
      <c r="D36" s="225" t="s">
        <v>13</v>
      </c>
      <c r="E36" s="226"/>
      <c r="F36" s="43">
        <f>SUM(F4:F34)</f>
        <v>59127</v>
      </c>
      <c r="G36" s="71">
        <f>SUM((F36/C36)-1)</f>
        <v>-1.2080200501253135E-2</v>
      </c>
      <c r="H36" s="227" t="s">
        <v>13</v>
      </c>
      <c r="I36" s="228"/>
      <c r="J36" s="54">
        <f>SUM(J4:J34)</f>
        <v>59214</v>
      </c>
      <c r="K36" s="68">
        <f>SUM((J36/F36)-1)</f>
        <v>1.4714090009639857E-3</v>
      </c>
      <c r="L36" s="229" t="s">
        <v>13</v>
      </c>
      <c r="M36" s="230"/>
      <c r="N36" s="90">
        <f>SUM(N4:N34)</f>
        <v>65675</v>
      </c>
      <c r="O36" s="71">
        <f>SUM((N36/J36)-1)</f>
        <v>0.10911270983213428</v>
      </c>
      <c r="P36" s="227" t="s">
        <v>13</v>
      </c>
      <c r="Q36" s="228"/>
      <c r="R36" s="54">
        <f>SUM(R4:R34)</f>
        <v>77768</v>
      </c>
      <c r="S36" s="68">
        <f>SUM((R36/N36)-1)</f>
        <v>0.18413399314807766</v>
      </c>
      <c r="T36" s="229" t="s">
        <v>13</v>
      </c>
      <c r="U36" s="230"/>
      <c r="V36" s="90">
        <f>SUM(V4:V34)</f>
        <v>74489</v>
      </c>
      <c r="W36" s="84">
        <f>SUM((V36/R36)-1)</f>
        <v>-4.216387202962657E-2</v>
      </c>
      <c r="X36" s="229" t="s">
        <v>13</v>
      </c>
      <c r="Y36" s="230"/>
      <c r="Z36" s="90">
        <f>SUM(Z4:Z34)</f>
        <v>0</v>
      </c>
      <c r="AA36" s="84">
        <f>SUM((Z36/V36)-1)</f>
        <v>-1</v>
      </c>
    </row>
    <row r="37" spans="1:27" ht="13.5" thickBot="1" x14ac:dyDescent="0.25">
      <c r="A37" s="216" t="s">
        <v>32</v>
      </c>
      <c r="B37" s="217"/>
      <c r="C37" s="89">
        <f>AVERAGE(C4:C34)</f>
        <v>1930.6451612903227</v>
      </c>
      <c r="D37" s="236" t="s">
        <v>32</v>
      </c>
      <c r="E37" s="237"/>
      <c r="F37" s="72">
        <f>AVERAGE(F4:F34)</f>
        <v>1907.3225806451612</v>
      </c>
      <c r="G37" s="75"/>
      <c r="H37" s="216" t="s">
        <v>32</v>
      </c>
      <c r="I37" s="217"/>
      <c r="J37" s="70">
        <f>AVERAGE(J4:J34)</f>
        <v>1910.1290322580646</v>
      </c>
      <c r="K37" s="73"/>
      <c r="L37" s="218" t="s">
        <v>32</v>
      </c>
      <c r="M37" s="219"/>
      <c r="N37" s="88">
        <f>AVERAGE(N4:N34)</f>
        <v>2118.5483870967741</v>
      </c>
      <c r="O37" s="75"/>
      <c r="P37" s="216" t="s">
        <v>32</v>
      </c>
      <c r="Q37" s="217"/>
      <c r="R37" s="70">
        <f>AVERAGE(R4:R34)</f>
        <v>2508.6451612903224</v>
      </c>
      <c r="S37" s="73">
        <f>SUM((R37/N37)-1)</f>
        <v>0.18413399314807766</v>
      </c>
      <c r="T37" s="218" t="s">
        <v>32</v>
      </c>
      <c r="U37" s="219"/>
      <c r="V37" s="88">
        <f>AVERAGE(V4:V34)</f>
        <v>2402.8709677419356</v>
      </c>
      <c r="W37" s="83"/>
      <c r="X37" s="218" t="s">
        <v>32</v>
      </c>
      <c r="Y37" s="219"/>
      <c r="Z37" s="88" t="e">
        <f>AVERAGE(Z4:Z34)</f>
        <v>#DIV/0!</v>
      </c>
      <c r="AA37" s="83"/>
    </row>
    <row r="40" spans="1:27" x14ac:dyDescent="0.2">
      <c r="J40" s="119"/>
    </row>
    <row r="41" spans="1:27" x14ac:dyDescent="0.2">
      <c r="J41" s="119"/>
    </row>
    <row r="42" spans="1:27" x14ac:dyDescent="0.2">
      <c r="J42" s="119"/>
    </row>
    <row r="43" spans="1:27" x14ac:dyDescent="0.2">
      <c r="J43" s="119"/>
    </row>
    <row r="44" spans="1:27" x14ac:dyDescent="0.2">
      <c r="J44" s="119"/>
    </row>
    <row r="45" spans="1:27" x14ac:dyDescent="0.2">
      <c r="J45" s="119"/>
    </row>
    <row r="46" spans="1:27" x14ac:dyDescent="0.2">
      <c r="J46" s="45"/>
    </row>
    <row r="47" spans="1:27" x14ac:dyDescent="0.2">
      <c r="J47" s="45"/>
    </row>
  </sheetData>
  <customSheetViews>
    <customSheetView guid="{6828C9CD-F0DF-4095-BFAF-9186B4B82A2A}">
      <selection activeCell="S37" sqref="S37"/>
      <pageMargins left="0.7" right="0.7" top="0.75" bottom="0.75" header="0.3" footer="0.3"/>
      <pageSetup orientation="portrait" r:id="rId1"/>
    </customSheetView>
  </customSheetViews>
  <mergeCells count="22">
    <mergeCell ref="X37:Y37"/>
    <mergeCell ref="L2:N2"/>
    <mergeCell ref="P2:R2"/>
    <mergeCell ref="T2:V2"/>
    <mergeCell ref="X2:Z2"/>
    <mergeCell ref="X36:Y36"/>
    <mergeCell ref="L36:M36"/>
    <mergeCell ref="P36:Q36"/>
    <mergeCell ref="T36:U36"/>
    <mergeCell ref="A1:W1"/>
    <mergeCell ref="A37:B37"/>
    <mergeCell ref="D37:E37"/>
    <mergeCell ref="A2:C2"/>
    <mergeCell ref="D2:F2"/>
    <mergeCell ref="A36:B36"/>
    <mergeCell ref="D36:E36"/>
    <mergeCell ref="L37:M37"/>
    <mergeCell ref="P37:Q37"/>
    <mergeCell ref="T37:U37"/>
    <mergeCell ref="H2:J2"/>
    <mergeCell ref="H36:I36"/>
    <mergeCell ref="H37:I37"/>
  </mergeCells>
  <conditionalFormatting sqref="W36:W37">
    <cfRule type="cellIs" dxfId="45" priority="3" operator="greaterThan">
      <formula>0</formula>
    </cfRule>
  </conditionalFormatting>
  <conditionalFormatting sqref="W4:W34">
    <cfRule type="cellIs" dxfId="44" priority="7" operator="greaterThan">
      <formula>0</formula>
    </cfRule>
  </conditionalFormatting>
  <conditionalFormatting sqref="S36:S37">
    <cfRule type="cellIs" dxfId="43" priority="4" operator="greaterThan">
      <formula>0</formula>
    </cfRule>
  </conditionalFormatting>
  <conditionalFormatting sqref="K36:K37">
    <cfRule type="cellIs" dxfId="42" priority="6" operator="greaterThan">
      <formula>0</formula>
    </cfRule>
  </conditionalFormatting>
  <conditionalFormatting sqref="G4:G34 G36:G37 K4:K34">
    <cfRule type="cellIs" dxfId="41" priority="10" operator="greaterThan">
      <formula>0</formula>
    </cfRule>
  </conditionalFormatting>
  <conditionalFormatting sqref="O4:O34">
    <cfRule type="cellIs" dxfId="40" priority="9" operator="greaterThan">
      <formula>0</formula>
    </cfRule>
  </conditionalFormatting>
  <conditionalFormatting sqref="S4:S34">
    <cfRule type="cellIs" dxfId="39" priority="8" operator="greaterThan">
      <formula>0</formula>
    </cfRule>
  </conditionalFormatting>
  <conditionalFormatting sqref="O36:O37">
    <cfRule type="cellIs" dxfId="38" priority="5" operator="greaterThan">
      <formula>0</formula>
    </cfRule>
  </conditionalFormatting>
  <conditionalFormatting sqref="AA36:AA37">
    <cfRule type="cellIs" dxfId="37" priority="1" operator="greaterThan">
      <formula>0</formula>
    </cfRule>
  </conditionalFormatting>
  <conditionalFormatting sqref="AA4:AA34">
    <cfRule type="cellIs" dxfId="36" priority="2" operator="greaterThan">
      <formula>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ANNUAL 2004 - 2018</vt:lpstr>
      <vt:lpstr>JAN BY DAY 2012-2018</vt:lpstr>
      <vt:lpstr>FEB BY DAY 2012-2018</vt:lpstr>
      <vt:lpstr>MAR BY DAY 2012-2018</vt:lpstr>
      <vt:lpstr>APR BY DAY 2012-2018</vt:lpstr>
      <vt:lpstr>MAY BY DAY 2012-2018</vt:lpstr>
      <vt:lpstr>JUNE BY DAY 2012-2018</vt:lpstr>
      <vt:lpstr>JULY BY DAY 2012-2018</vt:lpstr>
      <vt:lpstr>AUGUST BY DAY 2012-2018</vt:lpstr>
      <vt:lpstr>SEPTEMBER BY DAY 2012-2018</vt:lpstr>
      <vt:lpstr>OCTOBER BY DAY 2012-2018</vt:lpstr>
      <vt:lpstr>NOVEMBER BY DAY 2012-2018</vt:lpstr>
      <vt:lpstr>DECEMBER BY DAY 2012-2018</vt:lpstr>
      <vt:lpstr>DEC BY DAY 2011-2012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Mabry, Frank P</dc:creator>
  <cp:lastModifiedBy>Batchelor, Amanda</cp:lastModifiedBy>
  <cp:lastPrinted>2015-07-21T13:59:35Z</cp:lastPrinted>
  <dcterms:created xsi:type="dcterms:W3CDTF">2012-12-18T12:52:52Z</dcterms:created>
  <dcterms:modified xsi:type="dcterms:W3CDTF">2018-02-26T23:21:36Z</dcterms:modified>
</cp:coreProperties>
</file>